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gorova\Documents\ЕГОРОВА С А\КОНКУРСЫ и ЗАКУПКИ\КОНКУРСЫ И ЗАКУПКИ 2021\АУКЦИОН для МСП РАСХОДНИКИ Лот 0012 ПРО ДЭК 2021\"/>
    </mc:Choice>
  </mc:AlternateContent>
  <bookViews>
    <workbookView xWindow="0" yWindow="0" windowWidth="24000" windowHeight="9000"/>
  </bookViews>
  <sheets>
    <sheet name="Структура НМЦ" sheetId="1" r:id="rId1"/>
  </sheets>
  <definedNames>
    <definedName name="СпособЗакупки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8" i="1"/>
  <c r="P45" i="1" l="1"/>
  <c r="Q45" i="1" s="1"/>
  <c r="P46" i="1"/>
  <c r="Q46" i="1" s="1"/>
  <c r="P47" i="1"/>
  <c r="Q47" i="1" s="1"/>
  <c r="N45" i="1"/>
  <c r="N46" i="1"/>
  <c r="N47" i="1"/>
  <c r="M45" i="1"/>
  <c r="M46" i="1"/>
  <c r="M47" i="1"/>
  <c r="K45" i="1"/>
  <c r="K46" i="1"/>
  <c r="H44" i="1"/>
  <c r="H45" i="1"/>
  <c r="H46" i="1"/>
  <c r="H47" i="1"/>
  <c r="J46" i="1" l="1"/>
  <c r="J47" i="1"/>
  <c r="J45" i="1"/>
  <c r="H43" i="1"/>
  <c r="N39" i="1"/>
  <c r="N35" i="1"/>
  <c r="K47" i="1"/>
  <c r="P44" i="1"/>
  <c r="Q44" i="1" s="1"/>
  <c r="N44" i="1"/>
  <c r="M44" i="1"/>
  <c r="K44" i="1"/>
  <c r="P43" i="1"/>
  <c r="Q43" i="1" s="1"/>
  <c r="M43" i="1"/>
  <c r="K43" i="1"/>
  <c r="P36" i="1"/>
  <c r="Q36" i="1" s="1"/>
  <c r="N36" i="1"/>
  <c r="M36" i="1"/>
  <c r="K36" i="1"/>
  <c r="H36" i="1"/>
  <c r="P35" i="1"/>
  <c r="Q35" i="1" s="1"/>
  <c r="M35" i="1"/>
  <c r="K35" i="1"/>
  <c r="H35" i="1"/>
  <c r="P34" i="1"/>
  <c r="Q34" i="1" s="1"/>
  <c r="N34" i="1"/>
  <c r="M34" i="1"/>
  <c r="K34" i="1"/>
  <c r="H34" i="1"/>
  <c r="P33" i="1"/>
  <c r="Q33" i="1" s="1"/>
  <c r="N33" i="1"/>
  <c r="M33" i="1"/>
  <c r="K33" i="1"/>
  <c r="H33" i="1"/>
  <c r="P40" i="1"/>
  <c r="Q40" i="1" s="1"/>
  <c r="N40" i="1"/>
  <c r="M40" i="1"/>
  <c r="K40" i="1"/>
  <c r="H40" i="1"/>
  <c r="P39" i="1"/>
  <c r="Q39" i="1" s="1"/>
  <c r="M39" i="1"/>
  <c r="K39" i="1"/>
  <c r="H39" i="1"/>
  <c r="P38" i="1"/>
  <c r="Q38" i="1" s="1"/>
  <c r="N38" i="1"/>
  <c r="M38" i="1"/>
  <c r="K38" i="1"/>
  <c r="H38" i="1"/>
  <c r="P37" i="1"/>
  <c r="Q37" i="1" s="1"/>
  <c r="N37" i="1"/>
  <c r="M37" i="1"/>
  <c r="K37" i="1"/>
  <c r="H37" i="1"/>
  <c r="N43" i="1" l="1"/>
  <c r="P8" i="1"/>
  <c r="Q8" i="1" s="1"/>
  <c r="M8" i="1"/>
  <c r="N8" i="1"/>
  <c r="M9" i="1"/>
  <c r="N9" i="1"/>
  <c r="K8" i="1"/>
  <c r="J8" i="1"/>
  <c r="H8" i="1" l="1"/>
  <c r="J33" i="1" l="1"/>
  <c r="H31" i="1"/>
  <c r="J34" i="1" l="1"/>
  <c r="H51" i="1"/>
  <c r="M42" i="1"/>
  <c r="N42" i="1"/>
  <c r="H42" i="1"/>
  <c r="P42" i="1"/>
  <c r="Q42" i="1" s="1"/>
  <c r="K42" i="1"/>
  <c r="J35" i="1" l="1"/>
  <c r="P29" i="1"/>
  <c r="Q29" i="1" s="1"/>
  <c r="P30" i="1"/>
  <c r="Q30" i="1" s="1"/>
  <c r="P31" i="1"/>
  <c r="Q31" i="1" s="1"/>
  <c r="P32" i="1"/>
  <c r="Q32" i="1" s="1"/>
  <c r="P41" i="1"/>
  <c r="Q41" i="1" s="1"/>
  <c r="M29" i="1"/>
  <c r="M30" i="1"/>
  <c r="M31" i="1"/>
  <c r="M32" i="1"/>
  <c r="M41" i="1"/>
  <c r="N31" i="1"/>
  <c r="K31" i="1"/>
  <c r="H29" i="1"/>
  <c r="N29" i="1"/>
  <c r="K29" i="1"/>
  <c r="J36" i="1" l="1"/>
  <c r="K32" i="1"/>
  <c r="H32" i="1"/>
  <c r="N32" i="1"/>
  <c r="J37" i="1" l="1"/>
  <c r="N30" i="1"/>
  <c r="N41" i="1"/>
  <c r="K30" i="1"/>
  <c r="K41" i="1"/>
  <c r="H30" i="1"/>
  <c r="H41" i="1"/>
  <c r="J38" i="1" l="1"/>
  <c r="M24" i="1"/>
  <c r="H24" i="1"/>
  <c r="P24" i="1"/>
  <c r="Q24" i="1" s="1"/>
  <c r="N24" i="1"/>
  <c r="K24" i="1"/>
  <c r="J39" i="1" l="1"/>
  <c r="P10" i="1"/>
  <c r="Q10" i="1" s="1"/>
  <c r="N10" i="1"/>
  <c r="M10" i="1"/>
  <c r="K10" i="1"/>
  <c r="H10" i="1"/>
  <c r="P9" i="1"/>
  <c r="Q9" i="1" s="1"/>
  <c r="K9" i="1"/>
  <c r="H9" i="1"/>
  <c r="P23" i="1"/>
  <c r="Q23" i="1" s="1"/>
  <c r="N23" i="1"/>
  <c r="M23" i="1"/>
  <c r="K23" i="1"/>
  <c r="H23" i="1"/>
  <c r="P21" i="1"/>
  <c r="Q21" i="1" s="1"/>
  <c r="N21" i="1"/>
  <c r="M21" i="1"/>
  <c r="K21" i="1"/>
  <c r="H21" i="1"/>
  <c r="P20" i="1"/>
  <c r="Q20" i="1" s="1"/>
  <c r="N20" i="1"/>
  <c r="M20" i="1"/>
  <c r="K20" i="1"/>
  <c r="H20" i="1"/>
  <c r="P22" i="1"/>
  <c r="Q22" i="1" s="1"/>
  <c r="N22" i="1"/>
  <c r="M22" i="1"/>
  <c r="K22" i="1"/>
  <c r="H22" i="1"/>
  <c r="P19" i="1"/>
  <c r="Q19" i="1" s="1"/>
  <c r="N19" i="1"/>
  <c r="M19" i="1"/>
  <c r="K19" i="1"/>
  <c r="H19" i="1"/>
  <c r="P18" i="1"/>
  <c r="Q18" i="1" s="1"/>
  <c r="N18" i="1"/>
  <c r="M18" i="1"/>
  <c r="K18" i="1"/>
  <c r="H18" i="1"/>
  <c r="P17" i="1"/>
  <c r="Q17" i="1" s="1"/>
  <c r="N17" i="1"/>
  <c r="M17" i="1"/>
  <c r="K17" i="1"/>
  <c r="H17" i="1"/>
  <c r="P16" i="1"/>
  <c r="Q16" i="1" s="1"/>
  <c r="N16" i="1"/>
  <c r="M16" i="1"/>
  <c r="K16" i="1"/>
  <c r="H16" i="1"/>
  <c r="P15" i="1"/>
  <c r="Q15" i="1" s="1"/>
  <c r="N15" i="1"/>
  <c r="M15" i="1"/>
  <c r="K15" i="1"/>
  <c r="H15" i="1"/>
  <c r="P14" i="1"/>
  <c r="Q14" i="1" s="1"/>
  <c r="N14" i="1"/>
  <c r="M14" i="1"/>
  <c r="K14" i="1"/>
  <c r="H14" i="1"/>
  <c r="P13" i="1"/>
  <c r="Q13" i="1" s="1"/>
  <c r="N13" i="1"/>
  <c r="M13" i="1"/>
  <c r="K13" i="1"/>
  <c r="H13" i="1"/>
  <c r="P12" i="1"/>
  <c r="Q12" i="1" s="1"/>
  <c r="N12" i="1"/>
  <c r="M12" i="1"/>
  <c r="K12" i="1"/>
  <c r="H12" i="1"/>
  <c r="P11" i="1"/>
  <c r="Q11" i="1" s="1"/>
  <c r="N11" i="1"/>
  <c r="M11" i="1"/>
  <c r="K11" i="1"/>
  <c r="H11" i="1"/>
  <c r="P28" i="1"/>
  <c r="Q28" i="1" s="1"/>
  <c r="N28" i="1"/>
  <c r="M28" i="1"/>
  <c r="K28" i="1"/>
  <c r="H28" i="1"/>
  <c r="P27" i="1"/>
  <c r="Q27" i="1" s="1"/>
  <c r="N27" i="1"/>
  <c r="M27" i="1"/>
  <c r="K27" i="1"/>
  <c r="H27" i="1"/>
  <c r="P26" i="1"/>
  <c r="Q26" i="1" s="1"/>
  <c r="N26" i="1"/>
  <c r="M26" i="1"/>
  <c r="K26" i="1"/>
  <c r="H26" i="1"/>
  <c r="P25" i="1"/>
  <c r="Q25" i="1" s="1"/>
  <c r="N25" i="1"/>
  <c r="M25" i="1"/>
  <c r="K25" i="1"/>
  <c r="H25" i="1"/>
  <c r="J40" i="1" l="1"/>
  <c r="J24" i="1"/>
  <c r="Q48" i="1"/>
  <c r="H48" i="1"/>
  <c r="J9" i="1" l="1"/>
  <c r="Q49" i="1"/>
  <c r="Q50" i="1" s="1"/>
  <c r="H49" i="1"/>
  <c r="H50" i="1" s="1"/>
  <c r="J43" i="1" l="1"/>
  <c r="J10" i="1"/>
  <c r="J44" i="1" l="1"/>
  <c r="J11" i="1"/>
  <c r="J12" i="1" l="1"/>
  <c r="J13" i="1" l="1"/>
  <c r="J14" i="1" l="1"/>
  <c r="J15" i="1" l="1"/>
  <c r="J16" i="1" l="1"/>
  <c r="J17" i="1" l="1"/>
  <c r="J18" i="1" l="1"/>
  <c r="J19" i="1" l="1"/>
  <c r="J20" i="1" l="1"/>
  <c r="J21" i="1" l="1"/>
  <c r="J23" i="1" l="1"/>
  <c r="J22" i="1"/>
  <c r="J25" i="1" l="1"/>
  <c r="J26" i="1" l="1"/>
  <c r="J27" i="1" l="1"/>
  <c r="J28" i="1" l="1"/>
  <c r="J29" i="1" l="1"/>
  <c r="J30" i="1" l="1"/>
  <c r="J31" i="1" l="1"/>
  <c r="J42" i="1" l="1"/>
  <c r="J32" i="1" l="1"/>
  <c r="J41" i="1"/>
</calcChain>
</file>

<file path=xl/sharedStrings.xml><?xml version="1.0" encoding="utf-8"?>
<sst xmlns="http://schemas.openxmlformats.org/spreadsheetml/2006/main" count="107" uniqueCount="61">
  <si>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</si>
  <si>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</si>
  <si>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Приложение к Документации о закупке – Структура НМЦ</t>
  </si>
  <si>
    <t>Форма Коммерческого предложения Участника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</si>
  <si>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</si>
  <si>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</si>
  <si>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</si>
  <si>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</si>
  <si>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</si>
  <si>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</si>
  <si>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</si>
  <si>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</si>
  <si>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</si>
  <si>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шт.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</si>
  <si>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</si>
  <si>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</si>
  <si>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</si>
  <si>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t xml:space="preserve">Страна происхождения товара
</t>
    </r>
    <r>
      <rPr>
        <i/>
        <sz val="10"/>
        <rFont val="Calibri"/>
        <family val="2"/>
        <charset val="204"/>
        <scheme val="minor"/>
      </rPr>
      <t>[заполняется Участником – только для товаров, в соответствии с общероссийским классификатором стран мира]</t>
    </r>
  </si>
  <si>
    <t>ГКПЗ:</t>
  </si>
  <si>
    <t>руб.
(без учета НДС)</t>
  </si>
  <si>
    <t>Аккумулятор CSB 12460 12V 9Ah</t>
  </si>
  <si>
    <t>Драм-юнит Kyocera DK-170 (оригинал) для M2535</t>
  </si>
  <si>
    <t>Драм-юнит Kyocera DK-1150 (oригинал) для M2040</t>
  </si>
  <si>
    <t>Картридж Hi-Black (HB-052H) для Canon MF421 9200стр</t>
  </si>
  <si>
    <t>Картридж Hi-Black (HB-728/328) для Canon MF4570 2100стр</t>
  </si>
  <si>
    <t>Картридж Hi-Black (HB-C8543X) для HP LJ 9000/9050 30000стр</t>
  </si>
  <si>
    <t>Картридж Hi-Black (HB-CE505X) для HP LJ P2055 6500стр</t>
  </si>
  <si>
    <t>Картридж Hi-Black (HB-CF410X) для HP CLJ M452DW 6500стр</t>
  </si>
  <si>
    <t>Картридж Hi-Black (HB-CF411X) для HP CLJ M452DW 5000стр</t>
  </si>
  <si>
    <t>Картридж Hi-Black (HB-CF412X) для HP CLJ M452DW 5000стр</t>
  </si>
  <si>
    <t>Картридж Hi-Black (HB-CF413X) для HP CLJ M452DW 5000стр</t>
  </si>
  <si>
    <t>Картридж Hi-Black (HB-FX10) для Canon MF4690 2000стр</t>
  </si>
  <si>
    <t>Картридж Hi-Black (HB-TK-1140) для Kyocera M2035 7200стр</t>
  </si>
  <si>
    <t>Картридж Hi-Black (HB-TK-1170) для Kyocera M2040 7200стр с чипом</t>
  </si>
  <si>
    <t>Картридж Hi-Black (HB-039H) для Canon LBP351/352 25000стр</t>
  </si>
  <si>
    <t>Картридж HP DesignJet 712 Black 80мл (3ED71A)</t>
  </si>
  <si>
    <t>Набор картриджей HP DesignJet 712 Cyan 3x29мл (3ED77A)</t>
  </si>
  <si>
    <t>Набор картриджей HP DesignJet 712 Magenta 3x29мл (3ED78A)</t>
  </si>
  <si>
    <t>Набор картриджей HP DesignJet 712 Yellow 3x29мл (3ED79A)</t>
  </si>
  <si>
    <t>Клавиатура A4tech KV-300H USB</t>
  </si>
  <si>
    <t>Клавиатура Genius SlimStar 126/130 USB</t>
  </si>
  <si>
    <t>Манипулятор Logitech M110/150 USB</t>
  </si>
  <si>
    <t>Комплект A4TECH Fstyler F1010 USB, белый</t>
  </si>
  <si>
    <t>Коммутатор TP-Link TL-SG1008D</t>
  </si>
  <si>
    <t>Сетевой фильтр Exegate SP-5-1.8</t>
  </si>
  <si>
    <t>Сетевой фильтр Exegate SP-5-3</t>
  </si>
  <si>
    <t>Сетевой фильтр Exegate SP-5-5</t>
  </si>
  <si>
    <t>Подставка BURO BU-CS3AL (BU-CS3BL)</t>
  </si>
  <si>
    <t>Пневматический очиститель Defender CLN30805</t>
  </si>
  <si>
    <t>Кулер процессорный DEEPCOOL Theta 21 PWM</t>
  </si>
  <si>
    <t>Блок питания ATX Aerocool VX PLUS 500W</t>
  </si>
  <si>
    <t xml:space="preserve">Вебкамера Logitech C310 </t>
  </si>
  <si>
    <t xml:space="preserve">по лоту №0012-ПРО ДЭК-2021-ЧЭСК </t>
  </si>
  <si>
    <t>Кабель UTP indoor 4x2x0,51, медный, кат.5e, одножильный (305м)</t>
  </si>
  <si>
    <t>Картридж Hi-Black (HB-057H) для Canon MF443 10000стр</t>
  </si>
  <si>
    <t>Картридж Canon 057HBK для Canon MF443 10000стр (оригинал)</t>
  </si>
  <si>
    <t xml:space="preserve">Диск SSD 256Gb PCIex4 NVMe M.2 2280 </t>
  </si>
  <si>
    <t xml:space="preserve">Модуль памяти 8Gb DIMM DDR4-2400 </t>
  </si>
  <si>
    <t>Флеш-накопитель 32Gb USB3.0</t>
  </si>
  <si>
    <t>Диск HDD 1000Gb SATA-III 3.5" 64Mb</t>
  </si>
  <si>
    <t>Диск HDD 1200Gb SAS 2.5" 10K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</si>
</sst>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20"/>
      <color theme="0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 style="medium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indexed="64"/>
      </bottom>
      <diagonal/>
    </border>
    <border>
      <left/>
      <right style="thin">
        <color rgb="FF002060"/>
      </right>
      <top style="medium">
        <color rgb="FF002060"/>
      </top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indexed="64"/>
      </bottom>
      <diagonal/>
    </border>
    <border>
      <left style="thin">
        <color rgb="FF002060"/>
      </left>
      <right/>
      <top style="medium">
        <color rgb="FF002060"/>
      </top>
      <bottom style="medium">
        <color indexed="64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indexed="64"/>
      </bottom>
      <diagonal/>
    </border>
    <border>
      <left style="medium">
        <color rgb="FF002060"/>
      </left>
      <right/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/>
      <bottom style="thin">
        <color rgb="FF00206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2060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1" fillId="4" borderId="1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9" fontId="7" fillId="2" borderId="22" xfId="0" applyNumberFormat="1" applyFont="1" applyFill="1" applyBorder="1" applyAlignment="1" applyProtection="1">
      <alignment horizontal="center" vertical="top" wrapText="1"/>
    </xf>
    <xf numFmtId="0" fontId="4" fillId="0" borderId="4" xfId="0" applyFont="1" applyBorder="1" applyAlignment="1">
      <alignment horizontal="center" vertical="center"/>
    </xf>
    <xf numFmtId="49" fontId="7" fillId="2" borderId="5" xfId="0" applyNumberFormat="1" applyFont="1" applyFill="1" applyBorder="1" applyAlignment="1" applyProtection="1">
      <alignment horizontal="left" vertical="center" wrapText="1"/>
      <protection locked="0"/>
    </xf>
    <xf numFmtId="0" fontId="9" fillId="4" borderId="3" xfId="0" applyFont="1" applyFill="1" applyBorder="1" applyAlignment="1">
      <alignment horizontal="center" vertical="center" wrapText="1"/>
    </xf>
    <xf numFmtId="4" fontId="1" fillId="4" borderId="13" xfId="0" applyNumberFormat="1" applyFont="1" applyFill="1" applyBorder="1" applyAlignment="1">
      <alignment horizontal="right" vertical="center" wrapText="1"/>
    </xf>
    <xf numFmtId="4" fontId="2" fillId="4" borderId="21" xfId="0" applyNumberFormat="1" applyFont="1" applyFill="1" applyBorder="1" applyAlignment="1">
      <alignment horizontal="right" vertical="top" wrapText="1"/>
    </xf>
    <xf numFmtId="4" fontId="2" fillId="4" borderId="20" xfId="0" applyNumberFormat="1" applyFont="1" applyFill="1" applyBorder="1" applyAlignment="1">
      <alignment horizontal="right" vertical="top" wrapText="1"/>
    </xf>
    <xf numFmtId="4" fontId="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7" fillId="5" borderId="6" xfId="0" applyNumberFormat="1" applyFont="1" applyFill="1" applyBorder="1" applyAlignment="1" applyProtection="1">
      <alignment horizontal="right" vertical="center" wrapText="1"/>
    </xf>
    <xf numFmtId="0" fontId="4" fillId="5" borderId="4" xfId="0" applyFont="1" applyFill="1" applyBorder="1" applyAlignment="1">
      <alignment horizontal="center" vertical="center"/>
    </xf>
    <xf numFmtId="49" fontId="2" fillId="5" borderId="11" xfId="0" applyNumberFormat="1" applyFont="1" applyFill="1" applyBorder="1" applyAlignment="1">
      <alignment horizontal="left" vertical="center" wrapText="1"/>
    </xf>
    <xf numFmtId="3" fontId="2" fillId="5" borderId="5" xfId="0" applyNumberFormat="1" applyFont="1" applyFill="1" applyBorder="1" applyAlignment="1">
      <alignment horizontal="center" vertical="center" wrapText="1"/>
    </xf>
    <xf numFmtId="4" fontId="2" fillId="5" borderId="5" xfId="0" applyNumberFormat="1" applyFont="1" applyFill="1" applyBorder="1" applyAlignment="1">
      <alignment horizontal="right" vertical="center" wrapText="1"/>
    </xf>
    <xf numFmtId="4" fontId="2" fillId="5" borderId="6" xfId="0" applyNumberFormat="1" applyFont="1" applyFill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 vertical="top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9" fontId="7" fillId="2" borderId="35" xfId="0" applyNumberFormat="1" applyFont="1" applyFill="1" applyBorder="1" applyAlignment="1" applyProtection="1">
      <alignment horizontal="right" vertical="center" wrapText="1"/>
    </xf>
    <xf numFmtId="4" fontId="7" fillId="2" borderId="23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39" xfId="0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 applyAlignment="1">
      <alignment horizontal="right"/>
    </xf>
    <xf numFmtId="4" fontId="17" fillId="0" borderId="0" xfId="0" applyNumberFormat="1" applyFont="1"/>
    <xf numFmtId="4" fontId="14" fillId="2" borderId="2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>
      <alignment horizontal="center" vertical="top" wrapText="1"/>
    </xf>
    <xf numFmtId="1" fontId="19" fillId="0" borderId="0" xfId="0" applyNumberFormat="1" applyFont="1" applyFill="1" applyBorder="1" applyAlignment="1">
      <alignment horizontal="center" vertical="center" wrapText="1"/>
    </xf>
    <xf numFmtId="1" fontId="20" fillId="0" borderId="0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Border="1" applyAlignment="1">
      <alignment horizontal="right" vertical="center" wrapText="1"/>
    </xf>
    <xf numFmtId="1" fontId="17" fillId="0" borderId="0" xfId="0" applyNumberFormat="1" applyFont="1" applyFill="1" applyBorder="1" applyAlignment="1">
      <alignment horizontal="right" vertical="top" wrapText="1"/>
    </xf>
    <xf numFmtId="1" fontId="17" fillId="0" borderId="0" xfId="0" applyNumberFormat="1" applyFont="1" applyFill="1"/>
    <xf numFmtId="1" fontId="18" fillId="0" borderId="0" xfId="0" applyNumberFormat="1" applyFont="1" applyFill="1"/>
    <xf numFmtId="1" fontId="15" fillId="0" borderId="0" xfId="0" applyNumberFormat="1" applyFont="1" applyFill="1"/>
    <xf numFmtId="0" fontId="22" fillId="0" borderId="23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4" fillId="0" borderId="0" xfId="0" applyFont="1"/>
    <xf numFmtId="0" fontId="11" fillId="0" borderId="23" xfId="0" applyFont="1" applyBorder="1" applyAlignment="1">
      <alignment vertical="center" wrapText="1"/>
    </xf>
    <xf numFmtId="2" fontId="23" fillId="0" borderId="23" xfId="0" applyNumberFormat="1" applyFont="1" applyBorder="1" applyAlignment="1">
      <alignment horizontal="right" vertical="center" wrapText="1"/>
    </xf>
    <xf numFmtId="0" fontId="4" fillId="0" borderId="23" xfId="0" applyFont="1" applyBorder="1" applyAlignment="1">
      <alignment vertical="center"/>
    </xf>
    <xf numFmtId="1" fontId="23" fillId="0" borderId="23" xfId="0" applyNumberFormat="1" applyFont="1" applyBorder="1" applyAlignment="1">
      <alignment horizontal="right" vertical="center" wrapText="1"/>
    </xf>
    <xf numFmtId="0" fontId="24" fillId="0" borderId="0" xfId="0" applyFont="1" applyFill="1"/>
    <xf numFmtId="2" fontId="17" fillId="0" borderId="0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4" fontId="8" fillId="4" borderId="36" xfId="0" applyNumberFormat="1" applyFont="1" applyFill="1" applyBorder="1" applyAlignment="1" applyProtection="1">
      <alignment horizontal="right" vertical="center" wrapText="1"/>
    </xf>
    <xf numFmtId="4" fontId="8" fillId="4" borderId="37" xfId="0" applyNumberFormat="1" applyFont="1" applyFill="1" applyBorder="1" applyAlignment="1" applyProtection="1">
      <alignment horizontal="right" vertical="center" wrapText="1"/>
    </xf>
    <xf numFmtId="4" fontId="8" fillId="4" borderId="38" xfId="0" applyNumberFormat="1" applyFont="1" applyFill="1" applyBorder="1" applyAlignment="1" applyProtection="1">
      <alignment horizontal="right" vertical="center" wrapText="1"/>
    </xf>
    <xf numFmtId="4" fontId="7" fillId="4" borderId="18" xfId="0" applyNumberFormat="1" applyFont="1" applyFill="1" applyBorder="1" applyAlignment="1" applyProtection="1">
      <alignment horizontal="right" vertical="top" wrapText="1"/>
    </xf>
    <xf numFmtId="4" fontId="7" fillId="4" borderId="19" xfId="0" applyNumberFormat="1" applyFont="1" applyFill="1" applyBorder="1" applyAlignment="1" applyProtection="1">
      <alignment horizontal="right" vertical="top" wrapText="1"/>
    </xf>
    <xf numFmtId="4" fontId="7" fillId="4" borderId="12" xfId="0" applyNumberFormat="1" applyFont="1" applyFill="1" applyBorder="1" applyAlignment="1" applyProtection="1">
      <alignment horizontal="right" vertical="top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4" fontId="7" fillId="4" borderId="34" xfId="0" applyNumberFormat="1" applyFont="1" applyFill="1" applyBorder="1" applyAlignment="1" applyProtection="1">
      <alignment horizontal="right" vertical="top" wrapText="1"/>
    </xf>
    <xf numFmtId="4" fontId="7" fillId="4" borderId="25" xfId="0" applyNumberFormat="1" applyFont="1" applyFill="1" applyBorder="1" applyAlignment="1" applyProtection="1">
      <alignment horizontal="right" vertical="top" wrapText="1"/>
    </xf>
    <xf numFmtId="4" fontId="7" fillId="4" borderId="17" xfId="0" applyNumberFormat="1" applyFont="1" applyFill="1" applyBorder="1" applyAlignment="1" applyProtection="1">
      <alignment horizontal="right" vertical="top" wrapText="1"/>
    </xf>
    <xf numFmtId="4" fontId="7" fillId="4" borderId="16" xfId="0" applyNumberFormat="1" applyFont="1" applyFill="1" applyBorder="1" applyAlignment="1" applyProtection="1">
      <alignment horizontal="right" vertical="top" wrapText="1"/>
    </xf>
    <xf numFmtId="0" fontId="5" fillId="3" borderId="13" xfId="0" applyFont="1" applyFill="1" applyBorder="1" applyAlignment="1">
      <alignment horizontal="center" vertical="center" wrapText="1"/>
    </xf>
    <xf numFmtId="4" fontId="8" fillId="4" borderId="7" xfId="0" applyNumberFormat="1" applyFont="1" applyFill="1" applyBorder="1" applyAlignment="1" applyProtection="1">
      <alignment horizontal="right" vertical="center" wrapText="1"/>
    </xf>
    <xf numFmtId="4" fontId="8" fillId="4" borderId="8" xfId="0" applyNumberFormat="1" applyFont="1" applyFill="1" applyBorder="1" applyAlignment="1" applyProtection="1">
      <alignment horizontal="right" vertical="center" wrapText="1"/>
    </xf>
    <xf numFmtId="4" fontId="8" fillId="4" borderId="9" xfId="0" applyNumberFormat="1" applyFont="1" applyFill="1" applyBorder="1" applyAlignment="1" applyProtection="1">
      <alignment horizontal="right" vertical="center" wrapText="1"/>
    </xf>
    <xf numFmtId="0" fontId="25" fillId="0" borderId="0" xfId="0" applyFont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3"/>
  <sheetViews>
    <sheetView tabSelected="1" topLeftCell="B1" zoomScale="85" zoomScaleNormal="85" workbookViewId="0">
      <selection activeCell="G4" sqref="G4"/>
    </sheetView>
  </sheetViews>
  <sheetFormatPr defaultRowHeight="26.25" x14ac:dyDescent="0.4"/>
  <cols>
    <col min="1" max="1" width="5.28515625" hidden="1" customWidth="1"/>
    <col min="2" max="2" width="5.28515625" style="52" customWidth="1"/>
    <col min="3" max="3" width="9.140625" customWidth="1"/>
    <col min="4" max="4" width="56.7109375" customWidth="1"/>
    <col min="5" max="5" width="4.85546875" bestFit="1" customWidth="1"/>
    <col min="6" max="6" width="12.85546875" customWidth="1"/>
    <col min="7" max="7" width="10.28515625" customWidth="1"/>
    <col min="8" max="8" width="14.85546875" customWidth="1"/>
    <col min="9" max="9" width="9.28515625" style="44" customWidth="1"/>
    <col min="10" max="10" width="10.42578125" customWidth="1"/>
    <col min="11" max="11" width="58.28515625" customWidth="1"/>
    <col min="12" max="12" width="21.28515625" customWidth="1"/>
    <col min="13" max="13" width="7.28515625" customWidth="1"/>
    <col min="14" max="14" width="15" customWidth="1"/>
    <col min="15" max="15" width="13.85546875" customWidth="1"/>
    <col min="16" max="16" width="8" customWidth="1"/>
    <col min="17" max="17" width="19.5703125" customWidth="1"/>
  </cols>
  <sheetData>
    <row r="1" spans="2:24" x14ac:dyDescent="0.25">
      <c r="B1"/>
      <c r="C1" s="54" t="s">
        <v>2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2"/>
      <c r="S1" s="2"/>
      <c r="T1" s="2"/>
      <c r="U1" s="2"/>
      <c r="V1" s="2"/>
      <c r="W1" s="2"/>
      <c r="X1" s="2"/>
    </row>
    <row r="2" spans="2:24" ht="28.5" x14ac:dyDescent="0.25">
      <c r="B2" s="77" t="s">
        <v>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2"/>
      <c r="S2" s="2"/>
      <c r="T2" s="2"/>
      <c r="U2" s="2"/>
      <c r="V2" s="2"/>
      <c r="W2" s="2"/>
      <c r="X2" s="2"/>
    </row>
    <row r="3" spans="2:24" ht="21.75" thickBot="1" x14ac:dyDescent="0.3">
      <c r="B3"/>
      <c r="C3" s="1"/>
      <c r="D3" s="22"/>
      <c r="E3" s="1"/>
      <c r="F3" s="1"/>
      <c r="G3" s="1"/>
      <c r="H3" s="1"/>
      <c r="I3" s="3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2:24" ht="48" thickBot="1" x14ac:dyDescent="0.3">
      <c r="B4"/>
      <c r="C4" s="55" t="s">
        <v>11</v>
      </c>
      <c r="D4" s="56"/>
      <c r="E4" s="56"/>
      <c r="F4" s="57"/>
      <c r="G4" s="78">
        <v>1691980</v>
      </c>
      <c r="H4" s="7" t="s">
        <v>19</v>
      </c>
      <c r="I4" s="37"/>
      <c r="J4" s="2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2:24" ht="15.75" thickBot="1" x14ac:dyDescent="0.3">
      <c r="B5"/>
      <c r="C5" s="1"/>
      <c r="D5" s="1"/>
      <c r="E5" s="1"/>
      <c r="F5" s="1"/>
      <c r="G5" s="23"/>
      <c r="H5" s="1"/>
      <c r="I5" s="3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2:24" ht="16.5" thickBot="1" x14ac:dyDescent="0.3">
      <c r="B6"/>
      <c r="C6" s="64" t="s">
        <v>12</v>
      </c>
      <c r="D6" s="65"/>
      <c r="E6" s="66"/>
      <c r="F6" s="66"/>
      <c r="G6" s="67"/>
      <c r="H6" s="68"/>
      <c r="I6" s="38"/>
      <c r="J6" s="55" t="s">
        <v>3</v>
      </c>
      <c r="K6" s="56"/>
      <c r="L6" s="56"/>
      <c r="M6" s="56"/>
      <c r="N6" s="56"/>
      <c r="O6" s="56"/>
      <c r="P6" s="56"/>
      <c r="Q6" s="73"/>
      <c r="R6" s="1"/>
      <c r="S6" s="1"/>
      <c r="T6" s="1"/>
      <c r="U6" s="1"/>
      <c r="V6" s="1"/>
      <c r="W6" s="1"/>
      <c r="X6" s="1"/>
    </row>
    <row r="7" spans="2:24" ht="114.75" x14ac:dyDescent="0.25">
      <c r="B7"/>
      <c r="C7" s="25" t="s">
        <v>4</v>
      </c>
      <c r="D7" s="4" t="s">
        <v>0</v>
      </c>
      <c r="E7" s="31" t="s">
        <v>8</v>
      </c>
      <c r="F7" s="24" t="s">
        <v>9</v>
      </c>
      <c r="G7" s="5" t="s">
        <v>5</v>
      </c>
      <c r="H7" s="26" t="s">
        <v>10</v>
      </c>
      <c r="I7" s="39"/>
      <c r="J7" s="3" t="s">
        <v>4</v>
      </c>
      <c r="K7" s="4" t="s">
        <v>1</v>
      </c>
      <c r="L7" s="11" t="s">
        <v>17</v>
      </c>
      <c r="M7" s="4" t="s">
        <v>8</v>
      </c>
      <c r="N7" s="5" t="s">
        <v>9</v>
      </c>
      <c r="O7" s="5" t="s">
        <v>14</v>
      </c>
      <c r="P7" s="5" t="s">
        <v>5</v>
      </c>
      <c r="Q7" s="6" t="s">
        <v>15</v>
      </c>
      <c r="R7" s="1"/>
      <c r="S7" s="1"/>
      <c r="T7" s="1"/>
      <c r="U7" s="1"/>
      <c r="V7" s="1"/>
      <c r="W7" s="1"/>
      <c r="X7" s="1"/>
    </row>
    <row r="8" spans="2:24" ht="15" x14ac:dyDescent="0.25">
      <c r="B8"/>
      <c r="C8" s="9">
        <v>1</v>
      </c>
      <c r="D8" s="45" t="s">
        <v>20</v>
      </c>
      <c r="E8" s="29" t="s">
        <v>13</v>
      </c>
      <c r="F8" s="49">
        <v>1600</v>
      </c>
      <c r="G8" s="50">
        <v>50</v>
      </c>
      <c r="H8" s="16">
        <f>F8*G8</f>
        <v>80000</v>
      </c>
      <c r="I8" s="53">
        <f>F8*1.2</f>
        <v>1920</v>
      </c>
      <c r="J8" s="17">
        <f>C8</f>
        <v>1</v>
      </c>
      <c r="K8" s="18" t="str">
        <f>D8</f>
        <v>Аккумулятор CSB 12460 12V 9Ah</v>
      </c>
      <c r="L8" s="10"/>
      <c r="M8" s="19" t="str">
        <f t="shared" ref="M8:M9" si="0">E8</f>
        <v>шт.</v>
      </c>
      <c r="N8" s="20">
        <f t="shared" ref="N8:N9" si="1">F8</f>
        <v>1600</v>
      </c>
      <c r="O8" s="15"/>
      <c r="P8" s="19">
        <f>G8</f>
        <v>50</v>
      </c>
      <c r="Q8" s="21">
        <f>O8*P8</f>
        <v>0</v>
      </c>
      <c r="R8" s="1"/>
      <c r="S8" s="1"/>
      <c r="T8" s="1"/>
      <c r="U8" s="1"/>
      <c r="V8" s="1"/>
      <c r="W8" s="1"/>
      <c r="X8" s="1"/>
    </row>
    <row r="9" spans="2:24" ht="15" x14ac:dyDescent="0.25">
      <c r="B9"/>
      <c r="C9" s="9">
        <v>2</v>
      </c>
      <c r="D9" s="45" t="s">
        <v>21</v>
      </c>
      <c r="E9" s="29" t="s">
        <v>13</v>
      </c>
      <c r="F9" s="49">
        <v>8000</v>
      </c>
      <c r="G9" s="50">
        <v>2</v>
      </c>
      <c r="H9" s="16">
        <f t="shared" ref="H9:H10" si="2">F9*G9</f>
        <v>16000</v>
      </c>
      <c r="I9" s="53">
        <f t="shared" ref="I9:I47" si="3">F9*1.2</f>
        <v>9600</v>
      </c>
      <c r="J9" s="17">
        <f t="shared" ref="J9:J43" si="4">C9</f>
        <v>2</v>
      </c>
      <c r="K9" s="18" t="str">
        <f t="shared" ref="K9:K43" si="5">D9</f>
        <v>Драм-юнит Kyocera DK-170 (оригинал) для M2535</v>
      </c>
      <c r="L9" s="10"/>
      <c r="M9" s="19" t="str">
        <f t="shared" si="0"/>
        <v>шт.</v>
      </c>
      <c r="N9" s="20">
        <f t="shared" si="1"/>
        <v>8000</v>
      </c>
      <c r="O9" s="15"/>
      <c r="P9" s="19">
        <f t="shared" ref="P9:P43" si="6">G9</f>
        <v>2</v>
      </c>
      <c r="Q9" s="21">
        <f t="shared" ref="Q9:Q10" si="7">O9*P9</f>
        <v>0</v>
      </c>
      <c r="R9" s="1"/>
      <c r="S9" s="1"/>
      <c r="T9" s="1"/>
      <c r="U9" s="1"/>
      <c r="V9" s="1"/>
      <c r="W9" s="1"/>
      <c r="X9" s="1"/>
    </row>
    <row r="10" spans="2:24" ht="15" x14ac:dyDescent="0.25">
      <c r="B10"/>
      <c r="C10" s="9">
        <v>3</v>
      </c>
      <c r="D10" s="45" t="s">
        <v>22</v>
      </c>
      <c r="E10" s="29" t="s">
        <v>13</v>
      </c>
      <c r="F10" s="49">
        <v>10750</v>
      </c>
      <c r="G10" s="50">
        <v>3</v>
      </c>
      <c r="H10" s="16">
        <f t="shared" si="2"/>
        <v>32250</v>
      </c>
      <c r="I10" s="53">
        <f t="shared" si="3"/>
        <v>12900</v>
      </c>
      <c r="J10" s="17">
        <f t="shared" si="4"/>
        <v>3</v>
      </c>
      <c r="K10" s="18" t="str">
        <f t="shared" si="5"/>
        <v>Драм-юнит Kyocera DK-1150 (oригинал) для M2040</v>
      </c>
      <c r="L10" s="10"/>
      <c r="M10" s="19" t="str">
        <f t="shared" ref="M10:M41" si="8">E10</f>
        <v>шт.</v>
      </c>
      <c r="N10" s="20">
        <f t="shared" ref="N10:N41" si="9">F10</f>
        <v>10750</v>
      </c>
      <c r="O10" s="15"/>
      <c r="P10" s="19">
        <f t="shared" si="6"/>
        <v>3</v>
      </c>
      <c r="Q10" s="21">
        <f t="shared" si="7"/>
        <v>0</v>
      </c>
      <c r="R10" s="1"/>
      <c r="S10" s="1"/>
      <c r="T10" s="1"/>
      <c r="U10" s="1"/>
      <c r="V10" s="1"/>
      <c r="W10" s="1"/>
      <c r="X10" s="1"/>
    </row>
    <row r="11" spans="2:24" ht="15" x14ac:dyDescent="0.25">
      <c r="B11"/>
      <c r="C11" s="9">
        <v>4</v>
      </c>
      <c r="D11" s="45" t="s">
        <v>23</v>
      </c>
      <c r="E11" s="29" t="s">
        <v>13</v>
      </c>
      <c r="F11" s="49">
        <v>875</v>
      </c>
      <c r="G11" s="50">
        <v>300</v>
      </c>
      <c r="H11" s="16">
        <f t="shared" ref="H11:H23" si="10">F11*G11</f>
        <v>262500</v>
      </c>
      <c r="I11" s="53">
        <f t="shared" si="3"/>
        <v>1050</v>
      </c>
      <c r="J11" s="17">
        <f t="shared" si="4"/>
        <v>4</v>
      </c>
      <c r="K11" s="18" t="str">
        <f t="shared" si="5"/>
        <v>Картридж Hi-Black (HB-052H) для Canon MF421 9200стр</v>
      </c>
      <c r="L11" s="10"/>
      <c r="M11" s="19" t="str">
        <f t="shared" si="8"/>
        <v>шт.</v>
      </c>
      <c r="N11" s="20">
        <f t="shared" si="9"/>
        <v>875</v>
      </c>
      <c r="O11" s="15"/>
      <c r="P11" s="19">
        <f t="shared" si="6"/>
        <v>300</v>
      </c>
      <c r="Q11" s="21">
        <f t="shared" ref="Q11:Q23" si="11">O11*P11</f>
        <v>0</v>
      </c>
      <c r="R11" s="1"/>
      <c r="S11" s="1"/>
      <c r="T11" s="1"/>
      <c r="U11" s="1"/>
      <c r="V11" s="1"/>
      <c r="W11" s="1"/>
      <c r="X11" s="1"/>
    </row>
    <row r="12" spans="2:24" ht="15" x14ac:dyDescent="0.25">
      <c r="B12"/>
      <c r="C12" s="9">
        <v>5</v>
      </c>
      <c r="D12" s="45" t="s">
        <v>54</v>
      </c>
      <c r="E12" s="29" t="s">
        <v>13</v>
      </c>
      <c r="F12" s="49">
        <v>1200</v>
      </c>
      <c r="G12" s="50">
        <v>100</v>
      </c>
      <c r="H12" s="16">
        <f t="shared" si="10"/>
        <v>120000</v>
      </c>
      <c r="I12" s="53">
        <f t="shared" si="3"/>
        <v>1440</v>
      </c>
      <c r="J12" s="17">
        <f t="shared" si="4"/>
        <v>5</v>
      </c>
      <c r="K12" s="18" t="str">
        <f t="shared" si="5"/>
        <v>Картридж Hi-Black (HB-057H) для Canon MF443 10000стр</v>
      </c>
      <c r="L12" s="10"/>
      <c r="M12" s="19" t="str">
        <f t="shared" si="8"/>
        <v>шт.</v>
      </c>
      <c r="N12" s="20">
        <f t="shared" si="9"/>
        <v>1200</v>
      </c>
      <c r="O12" s="15"/>
      <c r="P12" s="19">
        <f t="shared" si="6"/>
        <v>100</v>
      </c>
      <c r="Q12" s="21">
        <f t="shared" si="11"/>
        <v>0</v>
      </c>
      <c r="R12" s="1"/>
      <c r="S12" s="1"/>
      <c r="T12" s="1"/>
      <c r="U12" s="1"/>
      <c r="V12" s="1"/>
      <c r="W12" s="1"/>
      <c r="X12" s="1"/>
    </row>
    <row r="13" spans="2:24" ht="15" x14ac:dyDescent="0.25">
      <c r="B13"/>
      <c r="C13" s="9">
        <v>6</v>
      </c>
      <c r="D13" s="45" t="s">
        <v>24</v>
      </c>
      <c r="E13" s="29" t="s">
        <v>13</v>
      </c>
      <c r="F13" s="49">
        <v>400</v>
      </c>
      <c r="G13" s="50">
        <v>100</v>
      </c>
      <c r="H13" s="16">
        <f t="shared" si="10"/>
        <v>40000</v>
      </c>
      <c r="I13" s="53">
        <f t="shared" si="3"/>
        <v>480</v>
      </c>
      <c r="J13" s="17">
        <f t="shared" si="4"/>
        <v>6</v>
      </c>
      <c r="K13" s="18" t="str">
        <f t="shared" si="5"/>
        <v>Картридж Hi-Black (HB-728/328) для Canon MF4570 2100стр</v>
      </c>
      <c r="L13" s="10"/>
      <c r="M13" s="19" t="str">
        <f t="shared" si="8"/>
        <v>шт.</v>
      </c>
      <c r="N13" s="20">
        <f t="shared" si="9"/>
        <v>400</v>
      </c>
      <c r="O13" s="15"/>
      <c r="P13" s="19">
        <f t="shared" si="6"/>
        <v>100</v>
      </c>
      <c r="Q13" s="21">
        <f t="shared" si="11"/>
        <v>0</v>
      </c>
      <c r="R13" s="1"/>
      <c r="S13" s="1"/>
      <c r="T13" s="1"/>
      <c r="U13" s="1"/>
      <c r="V13" s="1"/>
      <c r="W13" s="1"/>
      <c r="X13" s="1"/>
    </row>
    <row r="14" spans="2:24" ht="15" x14ac:dyDescent="0.25">
      <c r="B14"/>
      <c r="C14" s="9">
        <v>7</v>
      </c>
      <c r="D14" s="45" t="s">
        <v>25</v>
      </c>
      <c r="E14" s="29" t="s">
        <v>13</v>
      </c>
      <c r="F14" s="49">
        <v>5750</v>
      </c>
      <c r="G14" s="50">
        <v>10</v>
      </c>
      <c r="H14" s="16">
        <f t="shared" si="10"/>
        <v>57500</v>
      </c>
      <c r="I14" s="53">
        <f t="shared" si="3"/>
        <v>6900</v>
      </c>
      <c r="J14" s="17">
        <f t="shared" si="4"/>
        <v>7</v>
      </c>
      <c r="K14" s="18" t="str">
        <f t="shared" si="5"/>
        <v>Картридж Hi-Black (HB-C8543X) для HP LJ 9000/9050 30000стр</v>
      </c>
      <c r="L14" s="10"/>
      <c r="M14" s="19" t="str">
        <f t="shared" si="8"/>
        <v>шт.</v>
      </c>
      <c r="N14" s="20">
        <f t="shared" si="9"/>
        <v>5750</v>
      </c>
      <c r="O14" s="15"/>
      <c r="P14" s="19">
        <f t="shared" si="6"/>
        <v>10</v>
      </c>
      <c r="Q14" s="21">
        <f t="shared" si="11"/>
        <v>0</v>
      </c>
      <c r="R14" s="1"/>
      <c r="S14" s="1"/>
      <c r="T14" s="1"/>
      <c r="U14" s="1"/>
      <c r="V14" s="1"/>
      <c r="W14" s="1"/>
      <c r="X14" s="1"/>
    </row>
    <row r="15" spans="2:24" ht="15" x14ac:dyDescent="0.25">
      <c r="B15"/>
      <c r="C15" s="9">
        <v>8</v>
      </c>
      <c r="D15" s="45" t="s">
        <v>26</v>
      </c>
      <c r="E15" s="29" t="s">
        <v>13</v>
      </c>
      <c r="F15" s="49">
        <v>675</v>
      </c>
      <c r="G15" s="50">
        <v>300</v>
      </c>
      <c r="H15" s="16">
        <f t="shared" si="10"/>
        <v>202500</v>
      </c>
      <c r="I15" s="53">
        <f t="shared" si="3"/>
        <v>810</v>
      </c>
      <c r="J15" s="17">
        <f t="shared" si="4"/>
        <v>8</v>
      </c>
      <c r="K15" s="18" t="str">
        <f t="shared" si="5"/>
        <v>Картридж Hi-Black (HB-CE505X) для HP LJ P2055 6500стр</v>
      </c>
      <c r="L15" s="10"/>
      <c r="M15" s="19" t="str">
        <f t="shared" si="8"/>
        <v>шт.</v>
      </c>
      <c r="N15" s="20">
        <f t="shared" si="9"/>
        <v>675</v>
      </c>
      <c r="O15" s="15"/>
      <c r="P15" s="19">
        <f t="shared" si="6"/>
        <v>300</v>
      </c>
      <c r="Q15" s="21">
        <f t="shared" si="11"/>
        <v>0</v>
      </c>
      <c r="R15" s="1"/>
      <c r="S15" s="1"/>
      <c r="T15" s="1"/>
      <c r="U15" s="1"/>
      <c r="V15" s="1"/>
      <c r="W15" s="1"/>
      <c r="X15" s="1"/>
    </row>
    <row r="16" spans="2:24" ht="15" x14ac:dyDescent="0.25">
      <c r="B16"/>
      <c r="C16" s="9">
        <v>9</v>
      </c>
      <c r="D16" s="45" t="s">
        <v>27</v>
      </c>
      <c r="E16" s="29" t="s">
        <v>13</v>
      </c>
      <c r="F16" s="49">
        <v>1000</v>
      </c>
      <c r="G16" s="50">
        <v>10</v>
      </c>
      <c r="H16" s="16">
        <f t="shared" si="10"/>
        <v>10000</v>
      </c>
      <c r="I16" s="53">
        <f t="shared" si="3"/>
        <v>1200</v>
      </c>
      <c r="J16" s="17">
        <f t="shared" si="4"/>
        <v>9</v>
      </c>
      <c r="K16" s="18" t="str">
        <f t="shared" si="5"/>
        <v>Картридж Hi-Black (HB-CF410X) для HP CLJ M452DW 6500стр</v>
      </c>
      <c r="L16" s="10"/>
      <c r="M16" s="19" t="str">
        <f t="shared" si="8"/>
        <v>шт.</v>
      </c>
      <c r="N16" s="20">
        <f t="shared" si="9"/>
        <v>1000</v>
      </c>
      <c r="O16" s="15"/>
      <c r="P16" s="19">
        <f t="shared" si="6"/>
        <v>10</v>
      </c>
      <c r="Q16" s="21">
        <f t="shared" si="11"/>
        <v>0</v>
      </c>
      <c r="R16" s="1"/>
      <c r="S16" s="1"/>
      <c r="T16" s="1"/>
      <c r="U16" s="1"/>
      <c r="V16" s="1"/>
      <c r="W16" s="1"/>
      <c r="X16" s="1"/>
    </row>
    <row r="17" spans="3:24" x14ac:dyDescent="0.4">
      <c r="C17" s="9">
        <v>10</v>
      </c>
      <c r="D17" s="45" t="s">
        <v>28</v>
      </c>
      <c r="E17" s="29" t="s">
        <v>13</v>
      </c>
      <c r="F17" s="49">
        <v>1000</v>
      </c>
      <c r="G17" s="50">
        <v>10</v>
      </c>
      <c r="H17" s="16">
        <f t="shared" si="10"/>
        <v>10000</v>
      </c>
      <c r="I17" s="53">
        <f t="shared" si="3"/>
        <v>1200</v>
      </c>
      <c r="J17" s="17">
        <f t="shared" si="4"/>
        <v>10</v>
      </c>
      <c r="K17" s="18" t="str">
        <f t="shared" si="5"/>
        <v>Картридж Hi-Black (HB-CF411X) для HP CLJ M452DW 5000стр</v>
      </c>
      <c r="L17" s="10"/>
      <c r="M17" s="19" t="str">
        <f t="shared" si="8"/>
        <v>шт.</v>
      </c>
      <c r="N17" s="20">
        <f t="shared" si="9"/>
        <v>1000</v>
      </c>
      <c r="O17" s="15"/>
      <c r="P17" s="19">
        <f t="shared" si="6"/>
        <v>10</v>
      </c>
      <c r="Q17" s="21">
        <f t="shared" si="11"/>
        <v>0</v>
      </c>
      <c r="R17" s="1"/>
      <c r="S17" s="1"/>
      <c r="T17" s="1"/>
      <c r="U17" s="1"/>
      <c r="V17" s="1"/>
      <c r="W17" s="1"/>
      <c r="X17" s="1"/>
    </row>
    <row r="18" spans="3:24" x14ac:dyDescent="0.4">
      <c r="C18" s="9">
        <v>11</v>
      </c>
      <c r="D18" s="45" t="s">
        <v>29</v>
      </c>
      <c r="E18" s="29" t="s">
        <v>13</v>
      </c>
      <c r="F18" s="49">
        <v>1000</v>
      </c>
      <c r="G18" s="50">
        <v>10</v>
      </c>
      <c r="H18" s="16">
        <f t="shared" si="10"/>
        <v>10000</v>
      </c>
      <c r="I18" s="53">
        <f t="shared" si="3"/>
        <v>1200</v>
      </c>
      <c r="J18" s="17">
        <f t="shared" si="4"/>
        <v>11</v>
      </c>
      <c r="K18" s="18" t="str">
        <f t="shared" si="5"/>
        <v>Картридж Hi-Black (HB-CF412X) для HP CLJ M452DW 5000стр</v>
      </c>
      <c r="L18" s="10"/>
      <c r="M18" s="19" t="str">
        <f t="shared" si="8"/>
        <v>шт.</v>
      </c>
      <c r="N18" s="20">
        <f t="shared" si="9"/>
        <v>1000</v>
      </c>
      <c r="O18" s="15"/>
      <c r="P18" s="19">
        <f t="shared" si="6"/>
        <v>10</v>
      </c>
      <c r="Q18" s="21">
        <f t="shared" si="11"/>
        <v>0</v>
      </c>
      <c r="R18" s="1"/>
      <c r="S18" s="1"/>
      <c r="T18" s="1"/>
      <c r="U18" s="1"/>
      <c r="V18" s="1"/>
      <c r="W18" s="1"/>
      <c r="X18" s="1"/>
    </row>
    <row r="19" spans="3:24" x14ac:dyDescent="0.4">
      <c r="C19" s="9">
        <v>12</v>
      </c>
      <c r="D19" s="45" t="s">
        <v>30</v>
      </c>
      <c r="E19" s="29" t="s">
        <v>13</v>
      </c>
      <c r="F19" s="49">
        <v>1000</v>
      </c>
      <c r="G19" s="50">
        <v>10</v>
      </c>
      <c r="H19" s="16">
        <f t="shared" si="10"/>
        <v>10000</v>
      </c>
      <c r="I19" s="53">
        <f t="shared" si="3"/>
        <v>1200</v>
      </c>
      <c r="J19" s="17">
        <f t="shared" si="4"/>
        <v>12</v>
      </c>
      <c r="K19" s="18" t="str">
        <f t="shared" si="5"/>
        <v>Картридж Hi-Black (HB-CF413X) для HP CLJ M452DW 5000стр</v>
      </c>
      <c r="L19" s="10"/>
      <c r="M19" s="19" t="str">
        <f t="shared" si="8"/>
        <v>шт.</v>
      </c>
      <c r="N19" s="20">
        <f t="shared" si="9"/>
        <v>1000</v>
      </c>
      <c r="O19" s="15"/>
      <c r="P19" s="19">
        <f t="shared" si="6"/>
        <v>10</v>
      </c>
      <c r="Q19" s="21">
        <f t="shared" si="11"/>
        <v>0</v>
      </c>
      <c r="R19" s="1"/>
      <c r="S19" s="1"/>
      <c r="T19" s="1"/>
      <c r="U19" s="1"/>
      <c r="V19" s="1"/>
      <c r="W19" s="1"/>
      <c r="X19" s="1"/>
    </row>
    <row r="20" spans="3:24" x14ac:dyDescent="0.4">
      <c r="C20" s="9">
        <v>13</v>
      </c>
      <c r="D20" s="45" t="s">
        <v>31</v>
      </c>
      <c r="E20" s="29" t="s">
        <v>13</v>
      </c>
      <c r="F20" s="49">
        <v>400</v>
      </c>
      <c r="G20" s="50">
        <v>100</v>
      </c>
      <c r="H20" s="16">
        <f t="shared" si="10"/>
        <v>40000</v>
      </c>
      <c r="I20" s="53">
        <f t="shared" si="3"/>
        <v>480</v>
      </c>
      <c r="J20" s="17">
        <f t="shared" si="4"/>
        <v>13</v>
      </c>
      <c r="K20" s="18" t="str">
        <f t="shared" si="5"/>
        <v>Картридж Hi-Black (HB-FX10) для Canon MF4690 2000стр</v>
      </c>
      <c r="L20" s="10"/>
      <c r="M20" s="19" t="str">
        <f t="shared" si="8"/>
        <v>шт.</v>
      </c>
      <c r="N20" s="20">
        <f t="shared" si="9"/>
        <v>400</v>
      </c>
      <c r="O20" s="15"/>
      <c r="P20" s="19">
        <f t="shared" si="6"/>
        <v>100</v>
      </c>
      <c r="Q20" s="21">
        <f t="shared" si="11"/>
        <v>0</v>
      </c>
      <c r="R20" s="1"/>
      <c r="S20" s="1"/>
      <c r="T20" s="1"/>
      <c r="U20" s="1"/>
      <c r="V20" s="1"/>
      <c r="W20" s="1"/>
      <c r="X20" s="1"/>
    </row>
    <row r="21" spans="3:24" x14ac:dyDescent="0.4">
      <c r="C21" s="9">
        <v>14</v>
      </c>
      <c r="D21" s="45" t="s">
        <v>32</v>
      </c>
      <c r="E21" s="29" t="s">
        <v>13</v>
      </c>
      <c r="F21" s="49">
        <v>575</v>
      </c>
      <c r="G21" s="50">
        <v>50</v>
      </c>
      <c r="H21" s="16">
        <f t="shared" si="10"/>
        <v>28750</v>
      </c>
      <c r="I21" s="53">
        <f t="shared" si="3"/>
        <v>690</v>
      </c>
      <c r="J21" s="17">
        <f t="shared" si="4"/>
        <v>14</v>
      </c>
      <c r="K21" s="18" t="str">
        <f t="shared" si="5"/>
        <v>Картридж Hi-Black (HB-TK-1140) для Kyocera M2035 7200стр</v>
      </c>
      <c r="L21" s="10"/>
      <c r="M21" s="19" t="str">
        <f t="shared" si="8"/>
        <v>шт.</v>
      </c>
      <c r="N21" s="20">
        <f t="shared" si="9"/>
        <v>575</v>
      </c>
      <c r="O21" s="15"/>
      <c r="P21" s="19">
        <f t="shared" si="6"/>
        <v>50</v>
      </c>
      <c r="Q21" s="21">
        <f t="shared" si="11"/>
        <v>0</v>
      </c>
      <c r="R21" s="1"/>
      <c r="S21" s="1"/>
      <c r="T21" s="1"/>
      <c r="U21" s="1"/>
      <c r="V21" s="1"/>
      <c r="W21" s="1"/>
      <c r="X21" s="1"/>
    </row>
    <row r="22" spans="3:24" x14ac:dyDescent="0.4">
      <c r="C22" s="9">
        <v>15</v>
      </c>
      <c r="D22" s="45" t="s">
        <v>33</v>
      </c>
      <c r="E22" s="30" t="s">
        <v>13</v>
      </c>
      <c r="F22" s="49">
        <v>625</v>
      </c>
      <c r="G22" s="50">
        <v>50</v>
      </c>
      <c r="H22" s="16">
        <f>F22*G22</f>
        <v>31250</v>
      </c>
      <c r="I22" s="53">
        <f t="shared" si="3"/>
        <v>750</v>
      </c>
      <c r="J22" s="17">
        <f t="shared" si="4"/>
        <v>15</v>
      </c>
      <c r="K22" s="18" t="str">
        <f t="shared" si="5"/>
        <v>Картридж Hi-Black (HB-TK-1170) для Kyocera M2040 7200стр с чипом</v>
      </c>
      <c r="L22" s="10"/>
      <c r="M22" s="19" t="str">
        <f t="shared" si="8"/>
        <v>шт.</v>
      </c>
      <c r="N22" s="20">
        <f t="shared" si="9"/>
        <v>625</v>
      </c>
      <c r="O22" s="15"/>
      <c r="P22" s="19">
        <f t="shared" si="6"/>
        <v>50</v>
      </c>
      <c r="Q22" s="21">
        <f>O22*P22</f>
        <v>0</v>
      </c>
      <c r="R22" s="1"/>
      <c r="S22" s="1"/>
      <c r="T22" s="1"/>
      <c r="U22" s="1"/>
      <c r="V22" s="1"/>
      <c r="W22" s="1"/>
      <c r="X22" s="1"/>
    </row>
    <row r="23" spans="3:24" x14ac:dyDescent="0.4">
      <c r="C23" s="9">
        <v>16</v>
      </c>
      <c r="D23" s="45" t="s">
        <v>34</v>
      </c>
      <c r="E23" s="29" t="s">
        <v>13</v>
      </c>
      <c r="F23" s="49">
        <v>2250</v>
      </c>
      <c r="G23" s="50">
        <v>50</v>
      </c>
      <c r="H23" s="16">
        <f t="shared" si="10"/>
        <v>112500</v>
      </c>
      <c r="I23" s="53">
        <f t="shared" si="3"/>
        <v>2700</v>
      </c>
      <c r="J23" s="17">
        <f t="shared" si="4"/>
        <v>16</v>
      </c>
      <c r="K23" s="18" t="str">
        <f t="shared" si="5"/>
        <v>Картридж Hi-Black (HB-039H) для Canon LBP351/352 25000стр</v>
      </c>
      <c r="L23" s="10"/>
      <c r="M23" s="19" t="str">
        <f t="shared" si="8"/>
        <v>шт.</v>
      </c>
      <c r="N23" s="20">
        <f t="shared" si="9"/>
        <v>2250</v>
      </c>
      <c r="O23" s="15"/>
      <c r="P23" s="19">
        <f t="shared" si="6"/>
        <v>50</v>
      </c>
      <c r="Q23" s="21">
        <f t="shared" si="11"/>
        <v>0</v>
      </c>
      <c r="R23" s="1"/>
      <c r="S23" s="1"/>
      <c r="T23" s="1"/>
      <c r="U23" s="1"/>
      <c r="V23" s="1"/>
      <c r="W23" s="1"/>
      <c r="X23" s="1"/>
    </row>
    <row r="24" spans="3:24" x14ac:dyDescent="0.4">
      <c r="C24" s="9">
        <v>17</v>
      </c>
      <c r="D24" s="45" t="s">
        <v>55</v>
      </c>
      <c r="E24" s="29" t="s">
        <v>13</v>
      </c>
      <c r="F24" s="49">
        <v>15250</v>
      </c>
      <c r="G24" s="50">
        <v>1</v>
      </c>
      <c r="H24" s="16">
        <f>F24*G24</f>
        <v>15250</v>
      </c>
      <c r="I24" s="53">
        <f t="shared" si="3"/>
        <v>18300</v>
      </c>
      <c r="J24" s="17">
        <f t="shared" si="4"/>
        <v>17</v>
      </c>
      <c r="K24" s="18" t="str">
        <f t="shared" si="5"/>
        <v>Картридж Canon 057HBK для Canon MF443 10000стр (оригинал)</v>
      </c>
      <c r="L24" s="10"/>
      <c r="M24" s="19" t="str">
        <f t="shared" si="8"/>
        <v>шт.</v>
      </c>
      <c r="N24" s="20">
        <f t="shared" si="9"/>
        <v>15250</v>
      </c>
      <c r="O24" s="15"/>
      <c r="P24" s="19">
        <f t="shared" si="6"/>
        <v>1</v>
      </c>
      <c r="Q24" s="21">
        <f>O24*P24</f>
        <v>0</v>
      </c>
      <c r="R24" s="1"/>
      <c r="S24" s="1"/>
      <c r="T24" s="1"/>
      <c r="U24" s="1"/>
      <c r="V24" s="1"/>
      <c r="W24" s="1"/>
      <c r="X24" s="1"/>
    </row>
    <row r="25" spans="3:24" x14ac:dyDescent="0.4">
      <c r="C25" s="9">
        <v>18</v>
      </c>
      <c r="D25" s="46" t="s">
        <v>35</v>
      </c>
      <c r="E25" s="29" t="s">
        <v>13</v>
      </c>
      <c r="F25" s="49">
        <v>4250</v>
      </c>
      <c r="G25" s="50">
        <v>10</v>
      </c>
      <c r="H25" s="16">
        <f t="shared" ref="H25:H31" si="12">F25*G25</f>
        <v>42500</v>
      </c>
      <c r="I25" s="53">
        <f t="shared" si="3"/>
        <v>5100</v>
      </c>
      <c r="J25" s="17">
        <f t="shared" si="4"/>
        <v>18</v>
      </c>
      <c r="K25" s="18" t="str">
        <f t="shared" si="5"/>
        <v>Картридж HP DesignJet 712 Black 80мл (3ED71A)</v>
      </c>
      <c r="L25" s="10"/>
      <c r="M25" s="19" t="str">
        <f t="shared" si="8"/>
        <v>шт.</v>
      </c>
      <c r="N25" s="20">
        <f t="shared" si="9"/>
        <v>4250</v>
      </c>
      <c r="O25" s="15"/>
      <c r="P25" s="19">
        <f t="shared" si="6"/>
        <v>10</v>
      </c>
      <c r="Q25" s="21">
        <f t="shared" ref="Q25:Q31" si="13">O25*P25</f>
        <v>0</v>
      </c>
      <c r="R25" s="1"/>
      <c r="S25" s="1"/>
      <c r="T25" s="1"/>
      <c r="U25" s="1"/>
      <c r="V25" s="1"/>
      <c r="W25" s="1"/>
      <c r="X25" s="1"/>
    </row>
    <row r="26" spans="3:24" x14ac:dyDescent="0.4">
      <c r="C26" s="9">
        <v>19</v>
      </c>
      <c r="D26" s="47" t="s">
        <v>36</v>
      </c>
      <c r="E26" s="29" t="s">
        <v>13</v>
      </c>
      <c r="F26" s="49">
        <v>5250</v>
      </c>
      <c r="G26" s="50">
        <v>10</v>
      </c>
      <c r="H26" s="16">
        <f t="shared" si="12"/>
        <v>52500</v>
      </c>
      <c r="I26" s="53">
        <f t="shared" si="3"/>
        <v>6300</v>
      </c>
      <c r="J26" s="17">
        <f t="shared" si="4"/>
        <v>19</v>
      </c>
      <c r="K26" s="18" t="str">
        <f t="shared" si="5"/>
        <v>Набор картриджей HP DesignJet 712 Cyan 3x29мл (3ED77A)</v>
      </c>
      <c r="L26" s="10"/>
      <c r="M26" s="19" t="str">
        <f t="shared" si="8"/>
        <v>шт.</v>
      </c>
      <c r="N26" s="20">
        <f t="shared" si="9"/>
        <v>5250</v>
      </c>
      <c r="O26" s="15"/>
      <c r="P26" s="19">
        <f t="shared" si="6"/>
        <v>10</v>
      </c>
      <c r="Q26" s="21">
        <f t="shared" si="13"/>
        <v>0</v>
      </c>
      <c r="R26" s="1"/>
      <c r="S26" s="1"/>
      <c r="T26" s="1"/>
      <c r="U26" s="1"/>
      <c r="V26" s="1"/>
      <c r="W26" s="1"/>
      <c r="X26" s="1"/>
    </row>
    <row r="27" spans="3:24" x14ac:dyDescent="0.4">
      <c r="C27" s="9">
        <v>20</v>
      </c>
      <c r="D27" s="48" t="s">
        <v>37</v>
      </c>
      <c r="E27" s="29" t="s">
        <v>13</v>
      </c>
      <c r="F27" s="49">
        <v>5250</v>
      </c>
      <c r="G27" s="50">
        <v>10</v>
      </c>
      <c r="H27" s="16">
        <f t="shared" si="12"/>
        <v>52500</v>
      </c>
      <c r="I27" s="53">
        <f t="shared" si="3"/>
        <v>6300</v>
      </c>
      <c r="J27" s="17">
        <f t="shared" si="4"/>
        <v>20</v>
      </c>
      <c r="K27" s="18" t="str">
        <f t="shared" si="5"/>
        <v>Набор картриджей HP DesignJet 712 Magenta 3x29мл (3ED78A)</v>
      </c>
      <c r="L27" s="10"/>
      <c r="M27" s="19" t="str">
        <f t="shared" si="8"/>
        <v>шт.</v>
      </c>
      <c r="N27" s="20">
        <f t="shared" si="9"/>
        <v>5250</v>
      </c>
      <c r="O27" s="15"/>
      <c r="P27" s="19">
        <f t="shared" si="6"/>
        <v>10</v>
      </c>
      <c r="Q27" s="21">
        <f t="shared" si="13"/>
        <v>0</v>
      </c>
      <c r="R27" s="1"/>
      <c r="S27" s="1"/>
      <c r="T27" s="1"/>
      <c r="U27" s="1"/>
      <c r="V27" s="1"/>
      <c r="W27" s="1"/>
      <c r="X27" s="1"/>
    </row>
    <row r="28" spans="3:24" x14ac:dyDescent="0.4">
      <c r="C28" s="9">
        <v>21</v>
      </c>
      <c r="D28" s="46" t="s">
        <v>38</v>
      </c>
      <c r="E28" s="29" t="s">
        <v>13</v>
      </c>
      <c r="F28" s="49">
        <v>5250</v>
      </c>
      <c r="G28" s="50">
        <v>10</v>
      </c>
      <c r="H28" s="16">
        <f t="shared" si="12"/>
        <v>52500</v>
      </c>
      <c r="I28" s="53">
        <f t="shared" si="3"/>
        <v>6300</v>
      </c>
      <c r="J28" s="17">
        <f t="shared" si="4"/>
        <v>21</v>
      </c>
      <c r="K28" s="18" t="str">
        <f t="shared" si="5"/>
        <v>Набор картриджей HP DesignJet 712 Yellow 3x29мл (3ED79A)</v>
      </c>
      <c r="L28" s="10"/>
      <c r="M28" s="19" t="str">
        <f t="shared" si="8"/>
        <v>шт.</v>
      </c>
      <c r="N28" s="20">
        <f t="shared" si="9"/>
        <v>5250</v>
      </c>
      <c r="O28" s="15"/>
      <c r="P28" s="19">
        <f t="shared" si="6"/>
        <v>10</v>
      </c>
      <c r="Q28" s="21">
        <f t="shared" si="13"/>
        <v>0</v>
      </c>
      <c r="R28" s="1"/>
      <c r="S28" s="1"/>
      <c r="T28" s="1"/>
      <c r="U28" s="1"/>
      <c r="V28" s="1"/>
      <c r="W28" s="1"/>
      <c r="X28" s="1"/>
    </row>
    <row r="29" spans="3:24" x14ac:dyDescent="0.4">
      <c r="C29" s="9">
        <v>22</v>
      </c>
      <c r="D29" s="46" t="s">
        <v>39</v>
      </c>
      <c r="E29" s="30" t="s">
        <v>13</v>
      </c>
      <c r="F29" s="49">
        <v>1600</v>
      </c>
      <c r="G29" s="50">
        <v>12</v>
      </c>
      <c r="H29" s="16">
        <f t="shared" si="12"/>
        <v>19200</v>
      </c>
      <c r="I29" s="53">
        <f t="shared" si="3"/>
        <v>1920</v>
      </c>
      <c r="J29" s="17">
        <f t="shared" si="4"/>
        <v>22</v>
      </c>
      <c r="K29" s="18" t="str">
        <f t="shared" si="5"/>
        <v>Клавиатура A4tech KV-300H USB</v>
      </c>
      <c r="L29" s="10"/>
      <c r="M29" s="19" t="str">
        <f t="shared" si="8"/>
        <v>шт.</v>
      </c>
      <c r="N29" s="20">
        <f t="shared" si="9"/>
        <v>1600</v>
      </c>
      <c r="O29" s="15"/>
      <c r="P29" s="19">
        <f t="shared" si="6"/>
        <v>12</v>
      </c>
      <c r="Q29" s="21">
        <f t="shared" si="13"/>
        <v>0</v>
      </c>
      <c r="R29" s="1"/>
      <c r="S29" s="1"/>
      <c r="T29" s="1"/>
      <c r="U29" s="1"/>
      <c r="V29" s="1"/>
      <c r="W29" s="1"/>
      <c r="X29" s="1"/>
    </row>
    <row r="30" spans="3:24" x14ac:dyDescent="0.4">
      <c r="C30" s="9">
        <v>23</v>
      </c>
      <c r="D30" s="46" t="s">
        <v>40</v>
      </c>
      <c r="E30" s="30" t="s">
        <v>13</v>
      </c>
      <c r="F30" s="49">
        <v>800</v>
      </c>
      <c r="G30" s="50">
        <v>20</v>
      </c>
      <c r="H30" s="16">
        <f t="shared" si="12"/>
        <v>16000</v>
      </c>
      <c r="I30" s="53">
        <f t="shared" si="3"/>
        <v>960</v>
      </c>
      <c r="J30" s="17">
        <f t="shared" si="4"/>
        <v>23</v>
      </c>
      <c r="K30" s="18" t="str">
        <f t="shared" si="5"/>
        <v>Клавиатура Genius SlimStar 126/130 USB</v>
      </c>
      <c r="L30" s="10"/>
      <c r="M30" s="19" t="str">
        <f t="shared" si="8"/>
        <v>шт.</v>
      </c>
      <c r="N30" s="20">
        <f t="shared" si="9"/>
        <v>800</v>
      </c>
      <c r="O30" s="15"/>
      <c r="P30" s="19">
        <f t="shared" si="6"/>
        <v>20</v>
      </c>
      <c r="Q30" s="21">
        <f t="shared" si="13"/>
        <v>0</v>
      </c>
      <c r="R30" s="1"/>
      <c r="S30" s="1"/>
      <c r="T30" s="1"/>
      <c r="U30" s="1"/>
      <c r="V30" s="1"/>
      <c r="W30" s="1"/>
      <c r="X30" s="1"/>
    </row>
    <row r="31" spans="3:24" x14ac:dyDescent="0.4">
      <c r="C31" s="9">
        <v>24</v>
      </c>
      <c r="D31" s="46" t="s">
        <v>41</v>
      </c>
      <c r="E31" s="30" t="s">
        <v>13</v>
      </c>
      <c r="F31" s="49">
        <v>1000</v>
      </c>
      <c r="G31" s="50">
        <v>30</v>
      </c>
      <c r="H31" s="16">
        <f t="shared" si="12"/>
        <v>30000</v>
      </c>
      <c r="I31" s="53">
        <f t="shared" si="3"/>
        <v>1200</v>
      </c>
      <c r="J31" s="17">
        <f t="shared" si="4"/>
        <v>24</v>
      </c>
      <c r="K31" s="18" t="str">
        <f t="shared" si="5"/>
        <v>Манипулятор Logitech M110/150 USB</v>
      </c>
      <c r="L31" s="10"/>
      <c r="M31" s="19" t="str">
        <f t="shared" si="8"/>
        <v>шт.</v>
      </c>
      <c r="N31" s="20">
        <f t="shared" si="9"/>
        <v>1000</v>
      </c>
      <c r="O31" s="15"/>
      <c r="P31" s="19">
        <f t="shared" si="6"/>
        <v>30</v>
      </c>
      <c r="Q31" s="21">
        <f t="shared" si="13"/>
        <v>0</v>
      </c>
      <c r="R31" s="1"/>
      <c r="S31" s="1"/>
      <c r="T31" s="1"/>
      <c r="U31" s="1"/>
      <c r="V31" s="1"/>
      <c r="W31" s="1"/>
      <c r="X31" s="1"/>
    </row>
    <row r="32" spans="3:24" x14ac:dyDescent="0.4">
      <c r="C32" s="9">
        <v>25</v>
      </c>
      <c r="D32" s="46" t="s">
        <v>42</v>
      </c>
      <c r="E32" s="30" t="s">
        <v>13</v>
      </c>
      <c r="F32" s="49">
        <v>1100</v>
      </c>
      <c r="G32" s="50">
        <v>10</v>
      </c>
      <c r="H32" s="16">
        <f>F32*G32</f>
        <v>11000</v>
      </c>
      <c r="I32" s="53">
        <f t="shared" si="3"/>
        <v>1320</v>
      </c>
      <c r="J32" s="17">
        <f t="shared" si="4"/>
        <v>25</v>
      </c>
      <c r="K32" s="18" t="str">
        <f t="shared" si="5"/>
        <v>Комплект A4TECH Fstyler F1010 USB, белый</v>
      </c>
      <c r="L32" s="10"/>
      <c r="M32" s="19" t="str">
        <f t="shared" si="8"/>
        <v>шт.</v>
      </c>
      <c r="N32" s="20">
        <f t="shared" si="9"/>
        <v>1100</v>
      </c>
      <c r="O32" s="15"/>
      <c r="P32" s="19">
        <f t="shared" si="6"/>
        <v>10</v>
      </c>
      <c r="Q32" s="21">
        <f>O32*P32</f>
        <v>0</v>
      </c>
      <c r="R32" s="1"/>
      <c r="S32" s="1"/>
      <c r="T32" s="1"/>
      <c r="U32" s="1"/>
      <c r="V32" s="1"/>
      <c r="W32" s="1"/>
      <c r="X32" s="1"/>
    </row>
    <row r="33" spans="3:24" x14ac:dyDescent="0.4">
      <c r="C33" s="9">
        <v>26</v>
      </c>
      <c r="D33" s="46" t="s">
        <v>43</v>
      </c>
      <c r="E33" s="30" t="s">
        <v>13</v>
      </c>
      <c r="F33" s="49">
        <v>1250</v>
      </c>
      <c r="G33" s="50">
        <v>1</v>
      </c>
      <c r="H33" s="16">
        <f t="shared" ref="H33:H35" si="14">F33*G33</f>
        <v>1250</v>
      </c>
      <c r="I33" s="53">
        <f t="shared" si="3"/>
        <v>1500</v>
      </c>
      <c r="J33" s="17">
        <f t="shared" ref="J33:J36" si="15">C33</f>
        <v>26</v>
      </c>
      <c r="K33" s="18" t="str">
        <f t="shared" ref="K33:K36" si="16">D33</f>
        <v>Коммутатор TP-Link TL-SG1008D</v>
      </c>
      <c r="L33" s="10"/>
      <c r="M33" s="19" t="str">
        <f t="shared" ref="M33:M36" si="17">E33</f>
        <v>шт.</v>
      </c>
      <c r="N33" s="20">
        <f t="shared" ref="N33:N36" si="18">F33</f>
        <v>1250</v>
      </c>
      <c r="O33" s="15"/>
      <c r="P33" s="19">
        <f t="shared" ref="P33:P36" si="19">G33</f>
        <v>1</v>
      </c>
      <c r="Q33" s="21">
        <f t="shared" ref="Q33:Q35" si="20">O33*P33</f>
        <v>0</v>
      </c>
      <c r="R33" s="1"/>
      <c r="S33" s="1"/>
      <c r="T33" s="1"/>
      <c r="U33" s="1"/>
      <c r="V33" s="1"/>
      <c r="W33" s="1"/>
      <c r="X33" s="1"/>
    </row>
    <row r="34" spans="3:24" x14ac:dyDescent="0.4">
      <c r="C34" s="9">
        <v>27</v>
      </c>
      <c r="D34" s="46" t="s">
        <v>44</v>
      </c>
      <c r="E34" s="30" t="s">
        <v>13</v>
      </c>
      <c r="F34" s="49">
        <v>175</v>
      </c>
      <c r="G34" s="50">
        <v>10</v>
      </c>
      <c r="H34" s="16">
        <f t="shared" si="14"/>
        <v>1750</v>
      </c>
      <c r="I34" s="53">
        <f t="shared" si="3"/>
        <v>210</v>
      </c>
      <c r="J34" s="17">
        <f t="shared" si="15"/>
        <v>27</v>
      </c>
      <c r="K34" s="18" t="str">
        <f t="shared" si="16"/>
        <v>Сетевой фильтр Exegate SP-5-1.8</v>
      </c>
      <c r="L34" s="10"/>
      <c r="M34" s="19" t="str">
        <f t="shared" si="17"/>
        <v>шт.</v>
      </c>
      <c r="N34" s="20">
        <f t="shared" si="18"/>
        <v>175</v>
      </c>
      <c r="O34" s="15"/>
      <c r="P34" s="19">
        <f t="shared" si="19"/>
        <v>10</v>
      </c>
      <c r="Q34" s="21">
        <f t="shared" si="20"/>
        <v>0</v>
      </c>
      <c r="R34" s="1"/>
      <c r="S34" s="1"/>
      <c r="T34" s="1"/>
      <c r="U34" s="1"/>
      <c r="V34" s="1"/>
      <c r="W34" s="1"/>
      <c r="X34" s="1"/>
    </row>
    <row r="35" spans="3:24" x14ac:dyDescent="0.4">
      <c r="C35" s="9">
        <v>28</v>
      </c>
      <c r="D35" s="45" t="s">
        <v>45</v>
      </c>
      <c r="E35" s="30" t="s">
        <v>13</v>
      </c>
      <c r="F35" s="49">
        <v>200</v>
      </c>
      <c r="G35" s="50">
        <v>10</v>
      </c>
      <c r="H35" s="16">
        <f t="shared" si="14"/>
        <v>2000</v>
      </c>
      <c r="I35" s="53">
        <f t="shared" si="3"/>
        <v>240</v>
      </c>
      <c r="J35" s="17">
        <f t="shared" si="15"/>
        <v>28</v>
      </c>
      <c r="K35" s="18" t="str">
        <f t="shared" si="16"/>
        <v>Сетевой фильтр Exegate SP-5-3</v>
      </c>
      <c r="L35" s="10"/>
      <c r="M35" s="19" t="str">
        <f t="shared" si="17"/>
        <v>шт.</v>
      </c>
      <c r="N35" s="20">
        <f t="shared" si="18"/>
        <v>200</v>
      </c>
      <c r="O35" s="15"/>
      <c r="P35" s="19">
        <f t="shared" si="19"/>
        <v>10</v>
      </c>
      <c r="Q35" s="21">
        <f t="shared" si="20"/>
        <v>0</v>
      </c>
      <c r="R35" s="1"/>
      <c r="S35" s="1"/>
      <c r="T35" s="1"/>
      <c r="U35" s="1"/>
      <c r="V35" s="1"/>
      <c r="W35" s="1"/>
      <c r="X35" s="1"/>
    </row>
    <row r="36" spans="3:24" x14ac:dyDescent="0.4">
      <c r="C36" s="9">
        <v>29</v>
      </c>
      <c r="D36" s="45" t="s">
        <v>46</v>
      </c>
      <c r="E36" s="30" t="s">
        <v>13</v>
      </c>
      <c r="F36" s="49">
        <v>225</v>
      </c>
      <c r="G36" s="50">
        <v>10</v>
      </c>
      <c r="H36" s="16">
        <f>F36*G36</f>
        <v>2250</v>
      </c>
      <c r="I36" s="53">
        <f t="shared" si="3"/>
        <v>270</v>
      </c>
      <c r="J36" s="17">
        <f t="shared" si="15"/>
        <v>29</v>
      </c>
      <c r="K36" s="18" t="str">
        <f t="shared" si="16"/>
        <v>Сетевой фильтр Exegate SP-5-5</v>
      </c>
      <c r="L36" s="10"/>
      <c r="M36" s="19" t="str">
        <f t="shared" si="17"/>
        <v>шт.</v>
      </c>
      <c r="N36" s="20">
        <f t="shared" si="18"/>
        <v>225</v>
      </c>
      <c r="O36" s="15"/>
      <c r="P36" s="19">
        <f t="shared" si="19"/>
        <v>10</v>
      </c>
      <c r="Q36" s="21">
        <f>O36*P36</f>
        <v>0</v>
      </c>
      <c r="R36" s="1"/>
      <c r="S36" s="1"/>
      <c r="T36" s="1"/>
      <c r="U36" s="1"/>
      <c r="V36" s="1"/>
      <c r="W36" s="1"/>
      <c r="X36" s="1"/>
    </row>
    <row r="37" spans="3:24" x14ac:dyDescent="0.4">
      <c r="C37" s="9">
        <v>30</v>
      </c>
      <c r="D37" s="46" t="s">
        <v>58</v>
      </c>
      <c r="E37" s="30" t="s">
        <v>13</v>
      </c>
      <c r="F37" s="49">
        <v>425</v>
      </c>
      <c r="G37" s="50">
        <v>10</v>
      </c>
      <c r="H37" s="16">
        <f t="shared" ref="H37:H39" si="21">F37*G37</f>
        <v>4250</v>
      </c>
      <c r="I37" s="53">
        <f t="shared" si="3"/>
        <v>510</v>
      </c>
      <c r="J37" s="17">
        <f t="shared" ref="J37:J40" si="22">C37</f>
        <v>30</v>
      </c>
      <c r="K37" s="18" t="str">
        <f t="shared" ref="K37:K40" si="23">D37</f>
        <v>Флеш-накопитель 32Gb USB3.0</v>
      </c>
      <c r="L37" s="10"/>
      <c r="M37" s="19" t="str">
        <f t="shared" ref="M37:M40" si="24">E37</f>
        <v>шт.</v>
      </c>
      <c r="N37" s="20">
        <f t="shared" ref="N37:N40" si="25">F37</f>
        <v>425</v>
      </c>
      <c r="O37" s="15"/>
      <c r="P37" s="19">
        <f t="shared" ref="P37:P40" si="26">G37</f>
        <v>10</v>
      </c>
      <c r="Q37" s="21">
        <f t="shared" ref="Q37:Q39" si="27">O37*P37</f>
        <v>0</v>
      </c>
      <c r="R37" s="1"/>
      <c r="S37" s="1"/>
      <c r="T37" s="1"/>
      <c r="U37" s="1"/>
      <c r="V37" s="1"/>
      <c r="W37" s="1"/>
      <c r="X37" s="1"/>
    </row>
    <row r="38" spans="3:24" x14ac:dyDescent="0.4">
      <c r="C38" s="9">
        <v>31</v>
      </c>
      <c r="D38" s="46" t="s">
        <v>57</v>
      </c>
      <c r="E38" s="30" t="s">
        <v>13</v>
      </c>
      <c r="F38" s="49">
        <v>3625</v>
      </c>
      <c r="G38" s="50">
        <v>10</v>
      </c>
      <c r="H38" s="16">
        <f t="shared" si="21"/>
        <v>36250</v>
      </c>
      <c r="I38" s="53">
        <f t="shared" si="3"/>
        <v>4350</v>
      </c>
      <c r="J38" s="17">
        <f t="shared" si="22"/>
        <v>31</v>
      </c>
      <c r="K38" s="18" t="str">
        <f t="shared" si="23"/>
        <v xml:space="preserve">Модуль памяти 8Gb DIMM DDR4-2400 </v>
      </c>
      <c r="L38" s="10"/>
      <c r="M38" s="19" t="str">
        <f t="shared" si="24"/>
        <v>шт.</v>
      </c>
      <c r="N38" s="20">
        <f t="shared" si="25"/>
        <v>3625</v>
      </c>
      <c r="O38" s="15"/>
      <c r="P38" s="19">
        <f t="shared" si="26"/>
        <v>10</v>
      </c>
      <c r="Q38" s="21">
        <f t="shared" si="27"/>
        <v>0</v>
      </c>
      <c r="R38" s="1"/>
      <c r="S38" s="1"/>
      <c r="T38" s="1"/>
      <c r="U38" s="1"/>
      <c r="V38" s="1"/>
      <c r="W38" s="1"/>
      <c r="X38" s="1"/>
    </row>
    <row r="39" spans="3:24" x14ac:dyDescent="0.4">
      <c r="C39" s="9">
        <v>32</v>
      </c>
      <c r="D39" s="46" t="s">
        <v>56</v>
      </c>
      <c r="E39" s="30" t="s">
        <v>13</v>
      </c>
      <c r="F39" s="49">
        <v>3500</v>
      </c>
      <c r="G39" s="51">
        <v>10</v>
      </c>
      <c r="H39" s="16">
        <f t="shared" si="21"/>
        <v>35000</v>
      </c>
      <c r="I39" s="53">
        <f t="shared" si="3"/>
        <v>4200</v>
      </c>
      <c r="J39" s="17">
        <f t="shared" si="22"/>
        <v>32</v>
      </c>
      <c r="K39" s="18" t="str">
        <f t="shared" si="23"/>
        <v xml:space="preserve">Диск SSD 256Gb PCIex4 NVMe M.2 2280 </v>
      </c>
      <c r="L39" s="10"/>
      <c r="M39" s="19" t="str">
        <f t="shared" si="24"/>
        <v>шт.</v>
      </c>
      <c r="N39" s="20">
        <f t="shared" si="25"/>
        <v>3500</v>
      </c>
      <c r="O39" s="15"/>
      <c r="P39" s="19">
        <f t="shared" si="26"/>
        <v>10</v>
      </c>
      <c r="Q39" s="21">
        <f t="shared" si="27"/>
        <v>0</v>
      </c>
      <c r="R39" s="1"/>
      <c r="S39" s="1"/>
      <c r="T39" s="1"/>
      <c r="U39" s="1"/>
      <c r="V39" s="1"/>
      <c r="W39" s="1"/>
      <c r="X39" s="1"/>
    </row>
    <row r="40" spans="3:24" x14ac:dyDescent="0.4">
      <c r="C40" s="9">
        <v>33</v>
      </c>
      <c r="D40" s="46" t="s">
        <v>60</v>
      </c>
      <c r="E40" s="30" t="s">
        <v>13</v>
      </c>
      <c r="F40" s="49">
        <v>15500</v>
      </c>
      <c r="G40" s="50">
        <v>10</v>
      </c>
      <c r="H40" s="16">
        <f t="shared" ref="H40:H47" si="28">F40*G40</f>
        <v>155000</v>
      </c>
      <c r="I40" s="53">
        <f t="shared" si="3"/>
        <v>18600</v>
      </c>
      <c r="J40" s="17">
        <f t="shared" si="22"/>
        <v>33</v>
      </c>
      <c r="K40" s="18" t="str">
        <f t="shared" si="23"/>
        <v>Диск HDD 1200Gb SAS 2.5" 10K</v>
      </c>
      <c r="L40" s="10"/>
      <c r="M40" s="19" t="str">
        <f t="shared" si="24"/>
        <v>шт.</v>
      </c>
      <c r="N40" s="20">
        <f t="shared" si="25"/>
        <v>15500</v>
      </c>
      <c r="O40" s="15"/>
      <c r="P40" s="19">
        <f t="shared" si="26"/>
        <v>10</v>
      </c>
      <c r="Q40" s="21">
        <f t="shared" ref="Q40:Q47" si="29">O40*P40</f>
        <v>0</v>
      </c>
      <c r="R40" s="1"/>
      <c r="S40" s="1"/>
      <c r="T40" s="1"/>
      <c r="U40" s="1"/>
      <c r="V40" s="1"/>
      <c r="W40" s="1"/>
      <c r="X40" s="1"/>
    </row>
    <row r="41" spans="3:24" x14ac:dyDescent="0.4">
      <c r="C41" s="9">
        <v>34</v>
      </c>
      <c r="D41" s="46" t="s">
        <v>59</v>
      </c>
      <c r="E41" s="30" t="s">
        <v>13</v>
      </c>
      <c r="F41" s="49">
        <v>2750</v>
      </c>
      <c r="G41" s="50">
        <v>10</v>
      </c>
      <c r="H41" s="16">
        <f t="shared" si="28"/>
        <v>27500</v>
      </c>
      <c r="I41" s="53">
        <f t="shared" si="3"/>
        <v>3300</v>
      </c>
      <c r="J41" s="17">
        <f t="shared" si="4"/>
        <v>34</v>
      </c>
      <c r="K41" s="18" t="str">
        <f t="shared" si="5"/>
        <v>Диск HDD 1000Gb SATA-III 3.5" 64Mb</v>
      </c>
      <c r="L41" s="10"/>
      <c r="M41" s="19" t="str">
        <f t="shared" si="8"/>
        <v>шт.</v>
      </c>
      <c r="N41" s="20">
        <f t="shared" si="9"/>
        <v>2750</v>
      </c>
      <c r="O41" s="15"/>
      <c r="P41" s="19">
        <f t="shared" si="6"/>
        <v>10</v>
      </c>
      <c r="Q41" s="21">
        <f t="shared" si="29"/>
        <v>0</v>
      </c>
      <c r="R41" s="1"/>
      <c r="S41" s="1"/>
      <c r="T41" s="1"/>
      <c r="U41" s="1"/>
      <c r="V41" s="1"/>
      <c r="W41" s="1"/>
      <c r="X41" s="1"/>
    </row>
    <row r="42" spans="3:24" x14ac:dyDescent="0.4">
      <c r="C42" s="9">
        <v>35</v>
      </c>
      <c r="D42" s="46" t="s">
        <v>47</v>
      </c>
      <c r="E42" s="35" t="s">
        <v>13</v>
      </c>
      <c r="F42" s="49">
        <v>500</v>
      </c>
      <c r="G42" s="50">
        <v>30</v>
      </c>
      <c r="H42" s="16">
        <f t="shared" si="28"/>
        <v>15000</v>
      </c>
      <c r="I42" s="53">
        <f t="shared" si="3"/>
        <v>600</v>
      </c>
      <c r="J42" s="17">
        <f t="shared" si="4"/>
        <v>35</v>
      </c>
      <c r="K42" s="18" t="str">
        <f t="shared" si="5"/>
        <v>Подставка BURO BU-CS3AL (BU-CS3BL)</v>
      </c>
      <c r="L42" s="10"/>
      <c r="M42" s="19" t="str">
        <f>E42</f>
        <v>шт.</v>
      </c>
      <c r="N42" s="20">
        <f t="shared" ref="N42:N47" si="30">F42</f>
        <v>500</v>
      </c>
      <c r="O42" s="15"/>
      <c r="P42" s="19">
        <f t="shared" si="6"/>
        <v>30</v>
      </c>
      <c r="Q42" s="21">
        <f t="shared" si="29"/>
        <v>0</v>
      </c>
      <c r="R42" s="1"/>
      <c r="S42" s="1"/>
      <c r="T42" s="1"/>
      <c r="U42" s="1"/>
      <c r="V42" s="1"/>
      <c r="W42" s="1"/>
      <c r="X42" s="1"/>
    </row>
    <row r="43" spans="3:24" x14ac:dyDescent="0.4">
      <c r="C43" s="9">
        <v>36</v>
      </c>
      <c r="D43" s="46" t="s">
        <v>48</v>
      </c>
      <c r="E43" s="30" t="s">
        <v>13</v>
      </c>
      <c r="F43" s="49">
        <v>200</v>
      </c>
      <c r="G43" s="50">
        <v>20</v>
      </c>
      <c r="H43" s="16">
        <f t="shared" si="28"/>
        <v>4000</v>
      </c>
      <c r="I43" s="53">
        <f t="shared" si="3"/>
        <v>240</v>
      </c>
      <c r="J43" s="17">
        <f t="shared" si="4"/>
        <v>36</v>
      </c>
      <c r="K43" s="18" t="str">
        <f t="shared" si="5"/>
        <v>Пневматический очиститель Defender CLN30805</v>
      </c>
      <c r="L43" s="10"/>
      <c r="M43" s="19" t="str">
        <f t="shared" ref="M43:M47" si="31">E43</f>
        <v>шт.</v>
      </c>
      <c r="N43" s="20">
        <f t="shared" si="30"/>
        <v>200</v>
      </c>
      <c r="O43" s="15"/>
      <c r="P43" s="19">
        <f t="shared" si="6"/>
        <v>20</v>
      </c>
      <c r="Q43" s="21">
        <f t="shared" si="29"/>
        <v>0</v>
      </c>
      <c r="R43" s="1"/>
      <c r="S43" s="1"/>
      <c r="T43" s="1"/>
      <c r="U43" s="1"/>
      <c r="V43" s="1"/>
      <c r="W43" s="1"/>
      <c r="X43" s="1"/>
    </row>
    <row r="44" spans="3:24" x14ac:dyDescent="0.4">
      <c r="C44" s="9">
        <v>37</v>
      </c>
      <c r="D44" s="46" t="s">
        <v>49</v>
      </c>
      <c r="E44" s="30" t="s">
        <v>13</v>
      </c>
      <c r="F44" s="49">
        <v>500</v>
      </c>
      <c r="G44" s="51">
        <v>20</v>
      </c>
      <c r="H44" s="16">
        <f t="shared" si="28"/>
        <v>10000</v>
      </c>
      <c r="I44" s="53">
        <f t="shared" si="3"/>
        <v>600</v>
      </c>
      <c r="J44" s="17">
        <f t="shared" ref="J44:J47" si="32">C44</f>
        <v>37</v>
      </c>
      <c r="K44" s="18" t="str">
        <f t="shared" ref="K44:K47" si="33">D44</f>
        <v>Кулер процессорный DEEPCOOL Theta 21 PWM</v>
      </c>
      <c r="L44" s="10"/>
      <c r="M44" s="19" t="str">
        <f t="shared" si="31"/>
        <v>шт.</v>
      </c>
      <c r="N44" s="20">
        <f t="shared" si="30"/>
        <v>500</v>
      </c>
      <c r="O44" s="15"/>
      <c r="P44" s="19">
        <f t="shared" ref="P44:P47" si="34">G44</f>
        <v>20</v>
      </c>
      <c r="Q44" s="21">
        <f t="shared" si="29"/>
        <v>0</v>
      </c>
      <c r="R44" s="1"/>
      <c r="S44" s="1"/>
      <c r="T44" s="1"/>
      <c r="U44" s="1"/>
      <c r="V44" s="1"/>
      <c r="W44" s="1"/>
      <c r="X44" s="1"/>
    </row>
    <row r="45" spans="3:24" x14ac:dyDescent="0.4">
      <c r="C45" s="9">
        <v>38</v>
      </c>
      <c r="D45" s="46" t="s">
        <v>53</v>
      </c>
      <c r="E45" s="30" t="s">
        <v>13</v>
      </c>
      <c r="F45" s="49">
        <v>5530</v>
      </c>
      <c r="G45" s="51">
        <v>1</v>
      </c>
      <c r="H45" s="16">
        <f t="shared" si="28"/>
        <v>5530</v>
      </c>
      <c r="I45" s="53">
        <f t="shared" si="3"/>
        <v>6636</v>
      </c>
      <c r="J45" s="17">
        <f t="shared" si="32"/>
        <v>38</v>
      </c>
      <c r="K45" s="18" t="str">
        <f t="shared" si="33"/>
        <v>Кабель UTP indoor 4x2x0,51, медный, кат.5e, одножильный (305м)</v>
      </c>
      <c r="L45" s="10"/>
      <c r="M45" s="19" t="str">
        <f t="shared" si="31"/>
        <v>шт.</v>
      </c>
      <c r="N45" s="20">
        <f t="shared" si="30"/>
        <v>5530</v>
      </c>
      <c r="O45" s="15"/>
      <c r="P45" s="19">
        <f t="shared" si="34"/>
        <v>1</v>
      </c>
      <c r="Q45" s="21">
        <f t="shared" si="29"/>
        <v>0</v>
      </c>
      <c r="R45" s="1"/>
      <c r="S45" s="1"/>
      <c r="T45" s="1"/>
      <c r="U45" s="1"/>
      <c r="V45" s="1"/>
      <c r="W45" s="1"/>
      <c r="X45" s="1"/>
    </row>
    <row r="46" spans="3:24" x14ac:dyDescent="0.4">
      <c r="C46" s="9">
        <v>39</v>
      </c>
      <c r="D46" s="46" t="s">
        <v>50</v>
      </c>
      <c r="E46" s="30" t="s">
        <v>13</v>
      </c>
      <c r="F46" s="49">
        <v>1875</v>
      </c>
      <c r="G46" s="51">
        <v>10</v>
      </c>
      <c r="H46" s="16">
        <f t="shared" si="28"/>
        <v>18750</v>
      </c>
      <c r="I46" s="53">
        <f t="shared" si="3"/>
        <v>2250</v>
      </c>
      <c r="J46" s="17">
        <f t="shared" si="32"/>
        <v>39</v>
      </c>
      <c r="K46" s="18" t="str">
        <f t="shared" si="33"/>
        <v>Блок питания ATX Aerocool VX PLUS 500W</v>
      </c>
      <c r="L46" s="10"/>
      <c r="M46" s="19" t="str">
        <f t="shared" si="31"/>
        <v>шт.</v>
      </c>
      <c r="N46" s="20">
        <f t="shared" si="30"/>
        <v>1875</v>
      </c>
      <c r="O46" s="15"/>
      <c r="P46" s="19">
        <f t="shared" si="34"/>
        <v>10</v>
      </c>
      <c r="Q46" s="21">
        <f t="shared" si="29"/>
        <v>0</v>
      </c>
      <c r="R46" s="1"/>
      <c r="S46" s="1"/>
      <c r="T46" s="1"/>
      <c r="U46" s="1"/>
      <c r="V46" s="1"/>
      <c r="W46" s="1"/>
      <c r="X46" s="1"/>
    </row>
    <row r="47" spans="3:24" ht="27" thickBot="1" x14ac:dyDescent="0.45">
      <c r="C47" s="9">
        <v>40</v>
      </c>
      <c r="D47" s="46" t="s">
        <v>51</v>
      </c>
      <c r="E47" s="30" t="s">
        <v>13</v>
      </c>
      <c r="F47" s="49">
        <v>3125</v>
      </c>
      <c r="G47" s="51">
        <v>6</v>
      </c>
      <c r="H47" s="16">
        <f t="shared" si="28"/>
        <v>18750</v>
      </c>
      <c r="I47" s="53">
        <f t="shared" si="3"/>
        <v>3750</v>
      </c>
      <c r="J47" s="17">
        <f t="shared" si="32"/>
        <v>40</v>
      </c>
      <c r="K47" s="18" t="str">
        <f t="shared" si="33"/>
        <v xml:space="preserve">Вебкамера Logitech C310 </v>
      </c>
      <c r="L47" s="10"/>
      <c r="M47" s="19" t="str">
        <f t="shared" si="31"/>
        <v>шт.</v>
      </c>
      <c r="N47" s="20">
        <f t="shared" si="30"/>
        <v>3125</v>
      </c>
      <c r="O47" s="15"/>
      <c r="P47" s="19">
        <f t="shared" si="34"/>
        <v>6</v>
      </c>
      <c r="Q47" s="21">
        <f t="shared" si="29"/>
        <v>0</v>
      </c>
      <c r="R47" s="1"/>
      <c r="S47" s="1"/>
      <c r="T47" s="1"/>
      <c r="U47" s="1"/>
      <c r="V47" s="1"/>
      <c r="W47" s="1"/>
      <c r="X47" s="1"/>
    </row>
    <row r="48" spans="3:24" ht="27" thickBot="1" x14ac:dyDescent="0.45">
      <c r="C48" s="58" t="s">
        <v>6</v>
      </c>
      <c r="D48" s="59"/>
      <c r="E48" s="59"/>
      <c r="F48" s="59"/>
      <c r="G48" s="60"/>
      <c r="H48" s="12">
        <f>SUM(H8:H47)</f>
        <v>1691980</v>
      </c>
      <c r="I48" s="40"/>
      <c r="J48" s="74" t="s">
        <v>6</v>
      </c>
      <c r="K48" s="75"/>
      <c r="L48" s="75"/>
      <c r="M48" s="75"/>
      <c r="N48" s="75"/>
      <c r="O48" s="75"/>
      <c r="P48" s="76"/>
      <c r="Q48" s="12">
        <f>SUM(Q8:Q47)</f>
        <v>0</v>
      </c>
      <c r="R48" s="1"/>
      <c r="S48" s="1"/>
      <c r="T48" s="1"/>
      <c r="U48" s="1"/>
      <c r="V48" s="1"/>
      <c r="W48" s="1"/>
      <c r="X48" s="1"/>
    </row>
    <row r="49" spans="3:24" x14ac:dyDescent="0.4">
      <c r="C49" s="69" t="s">
        <v>16</v>
      </c>
      <c r="D49" s="70"/>
      <c r="E49" s="70"/>
      <c r="F49" s="70"/>
      <c r="G49" s="28">
        <v>0.2</v>
      </c>
      <c r="H49" s="13">
        <f>H48*G49</f>
        <v>338396</v>
      </c>
      <c r="I49" s="41"/>
      <c r="J49" s="71" t="s">
        <v>16</v>
      </c>
      <c r="K49" s="72"/>
      <c r="L49" s="72"/>
      <c r="M49" s="72"/>
      <c r="N49" s="72"/>
      <c r="O49" s="72"/>
      <c r="P49" s="8">
        <v>0.2</v>
      </c>
      <c r="Q49" s="13">
        <f>Q48*P49</f>
        <v>0</v>
      </c>
      <c r="R49" s="1"/>
      <c r="S49" s="1"/>
      <c r="T49" s="1"/>
      <c r="U49" s="1"/>
      <c r="V49" s="1"/>
      <c r="W49" s="1"/>
      <c r="X49" s="1"/>
    </row>
    <row r="50" spans="3:24" ht="27" thickBot="1" x14ac:dyDescent="0.45">
      <c r="C50" s="61" t="s">
        <v>7</v>
      </c>
      <c r="D50" s="62"/>
      <c r="E50" s="62"/>
      <c r="F50" s="62"/>
      <c r="G50" s="63"/>
      <c r="H50" s="14">
        <f>H48+H49</f>
        <v>2030376</v>
      </c>
      <c r="I50" s="41"/>
      <c r="J50" s="61" t="s">
        <v>7</v>
      </c>
      <c r="K50" s="62"/>
      <c r="L50" s="62"/>
      <c r="M50" s="62"/>
      <c r="N50" s="62"/>
      <c r="O50" s="62"/>
      <c r="P50" s="63"/>
      <c r="Q50" s="14">
        <f>Q48+Q49</f>
        <v>0</v>
      </c>
      <c r="R50" s="1"/>
      <c r="S50" s="1"/>
      <c r="T50" s="1"/>
      <c r="U50" s="1"/>
      <c r="V50" s="1"/>
      <c r="W50" s="1"/>
      <c r="X50" s="1"/>
    </row>
    <row r="51" spans="3:24" x14ac:dyDescent="0.4">
      <c r="G51" s="33" t="s">
        <v>18</v>
      </c>
      <c r="H51" s="34">
        <f>1634154*1.2</f>
        <v>1960984.7999999998</v>
      </c>
      <c r="I51" s="42"/>
      <c r="X51" s="1"/>
    </row>
    <row r="52" spans="3:24" x14ac:dyDescent="0.4">
      <c r="D52" s="32"/>
      <c r="E52" s="32"/>
      <c r="F52" s="32"/>
      <c r="G52" s="32"/>
      <c r="H52" s="32"/>
      <c r="I52" s="43"/>
      <c r="J52" s="32"/>
      <c r="K52" s="32"/>
    </row>
    <row r="53" spans="3:24" x14ac:dyDescent="0.4">
      <c r="D53" s="32"/>
      <c r="E53" s="32"/>
      <c r="F53" s="32"/>
      <c r="G53" s="32"/>
      <c r="H53" s="32"/>
      <c r="I53" s="43"/>
      <c r="J53" s="32"/>
      <c r="K53" s="32"/>
    </row>
  </sheetData>
  <mergeCells count="11">
    <mergeCell ref="C1:Q1"/>
    <mergeCell ref="C4:F4"/>
    <mergeCell ref="C48:G48"/>
    <mergeCell ref="C50:G50"/>
    <mergeCell ref="C6:H6"/>
    <mergeCell ref="J50:P50"/>
    <mergeCell ref="C49:F49"/>
    <mergeCell ref="J49:O49"/>
    <mergeCell ref="J6:Q6"/>
    <mergeCell ref="J48:P48"/>
    <mergeCell ref="B2:Q2"/>
  </mergeCells>
  <pageMargins left="0.25" right="0.25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 НМЦ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Егорова С.А.</cp:lastModifiedBy>
  <cp:lastPrinted>2021-03-11T07:17:23Z</cp:lastPrinted>
  <dcterms:created xsi:type="dcterms:W3CDTF">2018-05-22T01:14:50Z</dcterms:created>
  <dcterms:modified xsi:type="dcterms:W3CDTF">2021-03-30T08:35:48Z</dcterms:modified>
</cp:coreProperties>
</file>